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G:\My Drive\PROJECT\VUSI-2023-13 TAXI RANK\4 -  DOCUMENTATION &amp; PROCUREMENT\6 - TENDER DOCUMENTS\a. Documents\a. Drafts\Re-submission\"/>
    </mc:Choice>
  </mc:AlternateContent>
  <xr:revisionPtr revIDLastSave="0" documentId="13_ncr:1_{91B32A5E-7B25-4A18-92A9-9AD7BD8A65DA}" xr6:coauthVersionLast="47" xr6:coauthVersionMax="47" xr10:uidLastSave="{00000000-0000-0000-0000-000000000000}"/>
  <bookViews>
    <workbookView xWindow="-108" yWindow="-108" windowWidth="23256" windowHeight="12456" xr2:uid="{00000000-000D-0000-FFFF-FFFF00000000}"/>
  </bookViews>
  <sheets>
    <sheet name="P&amp;G " sheetId="29" r:id="rId1"/>
    <sheet name="dayworks schedule" sheetId="30" r:id="rId2"/>
    <sheet name="Detailed Estimate - Refurbishme" sheetId="25" state="hidden" r:id="rId3"/>
    <sheet name="BOQ - Refurbishment" sheetId="26" r:id="rId4"/>
    <sheet name="Detailed Estimate - Proposed of" sheetId="27" state="hidden" r:id="rId5"/>
    <sheet name="BOQ - Proposed New Office" sheetId="28" r:id="rId6"/>
    <sheet name="Taxi Rank" sheetId="21" state="hidden" r:id="rId7"/>
    <sheet name="SABS-SUM" sheetId="31" r:id="rId8"/>
    <sheet name="Sheet2" sheetId="23" state="hidden" r:id="rId9"/>
    <sheet name="Sheet3" sheetId="24" state="hidden" r:id="rId10"/>
  </sheets>
  <externalReferences>
    <externalReference r:id="rId11"/>
    <externalReference r:id="rId12"/>
    <externalReference r:id="rId13"/>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Q">#REF!</definedName>
    <definedName name="_1">#REF!</definedName>
    <definedName name="_2">#REF!</definedName>
    <definedName name="_3">#REF!</definedName>
    <definedName name="_4">#REF!</definedName>
    <definedName name="_5">#REF!</definedName>
    <definedName name="_6">#REF!</definedName>
    <definedName name="_7">#REF!</definedName>
    <definedName name="_8">#REF!</definedName>
    <definedName name="_9">#REF!</definedName>
    <definedName name="A">#REF!</definedName>
    <definedName name="Address" localSheetId="7">#REF!</definedName>
    <definedName name="Address">#REF!</definedName>
    <definedName name="b">[1]Sched2!#REF!</definedName>
    <definedName name="City" localSheetId="7">#REF!</definedName>
    <definedName name="City">#REF!</definedName>
    <definedName name="Code" localSheetId="7" hidden="1">#REF!</definedName>
    <definedName name="Code" hidden="1">#REF!</definedName>
    <definedName name="Company" localSheetId="7">#REF!</definedName>
    <definedName name="Company">#REF!</definedName>
    <definedName name="Country" localSheetId="7">#REF!</definedName>
    <definedName name="Country">#REF!</definedName>
    <definedName name="data1" localSheetId="7" hidden="1">#REF!</definedName>
    <definedName name="data1" hidden="1">#REF!</definedName>
    <definedName name="data2" localSheetId="7" hidden="1">#REF!</definedName>
    <definedName name="data2" hidden="1">#REF!</definedName>
    <definedName name="data3" localSheetId="7" hidden="1">#REF!</definedName>
    <definedName name="data3" hidden="1">#REF!</definedName>
    <definedName name="Discount" localSheetId="7" hidden="1">#REF!</definedName>
    <definedName name="Discount" hidden="1">#REF!</definedName>
    <definedName name="display_area_2" localSheetId="7" hidden="1">#REF!</definedName>
    <definedName name="display_area_2" hidden="1">#REF!</definedName>
    <definedName name="Email" localSheetId="7">#REF!</definedName>
    <definedName name="Email">#REF!</definedName>
    <definedName name="Estimate">#REF!</definedName>
    <definedName name="Evaluation">#REF!</definedName>
    <definedName name="Fax" localSheetId="7">#REF!</definedName>
    <definedName name="Fax">#REF!</definedName>
    <definedName name="FCode" localSheetId="7" hidden="1">#REF!</definedName>
    <definedName name="FCode" hidden="1">#REF!</definedName>
    <definedName name="HiddenRows" localSheetId="7" hidden="1">#REF!</definedName>
    <definedName name="HiddenRows" hidden="1">#REF!</definedName>
    <definedName name="HTML_CodePage" hidden="1">1252</definedName>
    <definedName name="HTML_Control" localSheetId="1" hidden="1">{"'Sheet1'!$A$1:$H$56"}</definedName>
    <definedName name="HTML_Control" localSheetId="7" hidden="1">{"'Sheet1'!$A$1:$H$56"}</definedName>
    <definedName name="HTML_Control" hidden="1">{"'Sheet1'!$A$1:$H$56"}</definedName>
    <definedName name="HTML_Description" hidden="1">""</definedName>
    <definedName name="HTML_Email" hidden="1">""</definedName>
    <definedName name="HTML_Header" hidden="1">"Sheet1"</definedName>
    <definedName name="HTML_LastUpdate" hidden="1">"1999-09-17"</definedName>
    <definedName name="HTML_LineAfter" hidden="1">FALSE</definedName>
    <definedName name="HTML_LineBefore" hidden="1">FALSE</definedName>
    <definedName name="HTML_Name" hidden="1">"Ralph Harold Benoy"</definedName>
    <definedName name="HTML_OBDlg2" hidden="1">TRUE</definedName>
    <definedName name="HTML_OBDlg4" hidden="1">TRUE</definedName>
    <definedName name="HTML_OS" hidden="1">0</definedName>
    <definedName name="HTML_PathFile" hidden="1">"C:\My Documents - Clients\Admin\Accounts\1999 (March 1999 to February 2000)\FSA\MyHTML.htm"</definedName>
    <definedName name="HTML_Title" hidden="1">"Acc 0039-001"</definedName>
    <definedName name="mm">[1]Sched2!$A$7:$G$146</definedName>
    <definedName name="Name" localSheetId="7">#REF!</definedName>
    <definedName name="Name">#REF!</definedName>
    <definedName name="OrderTable" localSheetId="7" hidden="1">#REF!</definedName>
    <definedName name="OrderTable" hidden="1">#REF!</definedName>
    <definedName name="Phone" localSheetId="7">#REF!</definedName>
    <definedName name="Phone">#REF!</definedName>
    <definedName name="_xlnm.Print_Area" localSheetId="5">'BOQ - Proposed New Office'!$A$2:$G$1507</definedName>
    <definedName name="_xlnm.Print_Area" localSheetId="3">'BOQ - Refurbishment'!$A$1:$G$944</definedName>
    <definedName name="_xlnm.Print_Area" localSheetId="1">'dayworks schedule'!$A$1:$G$42</definedName>
    <definedName name="_xlnm.Print_Area" localSheetId="0">'P&amp;G '!$A$1:$G$171</definedName>
    <definedName name="_xlnm.Print_Area" localSheetId="7">'SABS-SUM'!$A$1:$F$70</definedName>
    <definedName name="_xlnm.Print_Area" localSheetId="6">'Taxi Rank'!$A$1:$E$124</definedName>
    <definedName name="_xlnm.Print_Area">#REF!</definedName>
    <definedName name="_xlnm.Print_Titles" localSheetId="0">'P&amp;G '!$12:$12</definedName>
    <definedName name="_xlnm.Print_Titles">#N/A</definedName>
    <definedName name="ProdForm" localSheetId="7" hidden="1">#REF!</definedName>
    <definedName name="ProdForm" hidden="1">#REF!</definedName>
    <definedName name="Product" localSheetId="7" hidden="1">#REF!</definedName>
    <definedName name="Product" hidden="1">#REF!</definedName>
    <definedName name="RCArea" localSheetId="7" hidden="1">#REF!</definedName>
    <definedName name="RCArea" hidden="1">#REF!</definedName>
    <definedName name="sced8b">[1]Sched2!#REF!</definedName>
    <definedName name="SpecialPrice" localSheetId="7" hidden="1">#REF!</definedName>
    <definedName name="SpecialPrice" hidden="1">#REF!</definedName>
    <definedName name="State" localSheetId="7">#REF!</definedName>
    <definedName name="State">#REF!</definedName>
    <definedName name="tbl_ProdInfo" localSheetId="7" hidden="1">#REF!</definedName>
    <definedName name="tbl_ProdInfo" hidden="1">#REF!</definedName>
    <definedName name="Tender">#REF!</definedName>
    <definedName name="Tender1">#REF!</definedName>
    <definedName name="Zip" localSheetId="7">#REF!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31" i="28" l="1"/>
  <c r="G1423" i="28"/>
  <c r="G1415" i="28"/>
  <c r="G1407" i="28"/>
  <c r="G1399" i="28"/>
  <c r="G1391" i="28"/>
  <c r="G1447" i="28"/>
  <c r="G139" i="29"/>
  <c r="G918" i="26" l="1"/>
  <c r="G155" i="29"/>
  <c r="E157" i="29" s="1"/>
  <c r="G151" i="29"/>
  <c r="E153" i="29" s="1"/>
  <c r="G147" i="29"/>
  <c r="E149" i="29" s="1"/>
  <c r="E141" i="29"/>
  <c r="G198" i="28"/>
  <c r="G15" i="30"/>
  <c r="E17" i="30" s="1"/>
  <c r="G143" i="29"/>
  <c r="E145" i="29" s="1"/>
  <c r="G132" i="29"/>
  <c r="G130" i="29"/>
  <c r="G110" i="29"/>
  <c r="E112" i="29" s="1"/>
  <c r="G106" i="29"/>
  <c r="E108" i="29" s="1"/>
  <c r="E765" i="26"/>
  <c r="E134" i="29" l="1"/>
  <c r="E775" i="26"/>
  <c r="E697" i="26"/>
  <c r="E33" i="26"/>
  <c r="E176" i="26"/>
  <c r="G912" i="26" l="1"/>
  <c r="C33" i="25"/>
  <c r="G794" i="26"/>
  <c r="D45" i="25" l="1"/>
  <c r="E45" i="25" s="1"/>
  <c r="F45" i="25" s="1"/>
  <c r="G45" i="25" s="1"/>
  <c r="H45" i="25" s="1"/>
  <c r="I45" i="25" s="1"/>
  <c r="J45" i="25" s="1"/>
  <c r="K45" i="25" s="1"/>
  <c r="L45" i="25" s="1"/>
  <c r="D33" i="25" l="1"/>
  <c r="E33" i="25" s="1"/>
  <c r="F33" i="25" s="1"/>
  <c r="G33" i="25" s="1"/>
  <c r="H33" i="25" s="1"/>
  <c r="I33" i="25" s="1"/>
  <c r="J33" i="25" s="1"/>
  <c r="E81" i="21"/>
  <c r="E57" i="21"/>
  <c r="M45" i="25"/>
  <c r="N45" i="25" s="1"/>
  <c r="C88" i="21"/>
  <c r="C87" i="21"/>
  <c r="C41" i="21"/>
  <c r="C40" i="21"/>
  <c r="C39" i="21"/>
  <c r="C38" i="21"/>
  <c r="C37" i="21"/>
  <c r="C36" i="21"/>
  <c r="C35" i="21"/>
  <c r="C34" i="21"/>
  <c r="C33" i="21"/>
  <c r="C32" i="21"/>
  <c r="C31" i="21"/>
  <c r="C30" i="21"/>
  <c r="B32" i="21"/>
  <c r="B33" i="21" s="1"/>
  <c r="B34" i="21" s="1"/>
  <c r="B35" i="21" s="1"/>
  <c r="B36" i="21" s="1"/>
  <c r="B37" i="21" s="1"/>
  <c r="B38" i="21" s="1"/>
  <c r="B40" i="21"/>
  <c r="B41" i="21" s="1"/>
  <c r="B42" i="21" s="1"/>
  <c r="B43" i="21" s="1"/>
  <c r="C42" i="21"/>
  <c r="C43" i="21"/>
  <c r="C48" i="27"/>
  <c r="C68" i="21" s="1"/>
  <c r="C47" i="27"/>
  <c r="C67" i="21" s="1"/>
  <c r="C46" i="27"/>
  <c r="C66" i="21" s="1"/>
  <c r="C45" i="27"/>
  <c r="C65" i="21" s="1"/>
  <c r="C44" i="27"/>
  <c r="C64" i="21" s="1"/>
  <c r="C43" i="27"/>
  <c r="C63" i="21" s="1"/>
  <c r="B23" i="27"/>
  <c r="B24" i="27" s="1"/>
  <c r="B25" i="27" s="1"/>
  <c r="B26" i="27" s="1"/>
  <c r="B14" i="27"/>
  <c r="B15" i="27" s="1"/>
  <c r="B16" i="27" s="1"/>
  <c r="B17" i="27" s="1"/>
  <c r="B18" i="27" s="1"/>
  <c r="B19" i="27" s="1"/>
  <c r="B20" i="27" s="1"/>
  <c r="B21" i="27" s="1"/>
  <c r="G1444" i="28"/>
  <c r="G1342" i="28"/>
  <c r="G401" i="28"/>
  <c r="G310" i="28"/>
  <c r="G440" i="28"/>
  <c r="E66" i="21" l="1"/>
  <c r="E65" i="21"/>
  <c r="E68" i="21"/>
  <c r="E63" i="21"/>
  <c r="E64" i="21"/>
  <c r="E67" i="21"/>
  <c r="O45" i="25"/>
  <c r="P45" i="25" s="1"/>
  <c r="D44" i="27"/>
  <c r="D48" i="27"/>
  <c r="E48" i="27" s="1"/>
  <c r="F48" i="27" s="1"/>
  <c r="G48" i="27" s="1"/>
  <c r="H48" i="27" s="1"/>
  <c r="D47" i="27"/>
  <c r="E47" i="27" s="1"/>
  <c r="F47" i="27" s="1"/>
  <c r="G47" i="27" s="1"/>
  <c r="H47" i="27" s="1"/>
  <c r="D45" i="27"/>
  <c r="D43" i="27"/>
  <c r="D46" i="27"/>
  <c r="E46" i="27" s="1"/>
  <c r="F46" i="27" s="1"/>
  <c r="G46" i="27" s="1"/>
  <c r="H46" i="27" s="1"/>
  <c r="K33" i="25"/>
  <c r="L33" i="25" s="1"/>
  <c r="D26" i="27"/>
  <c r="E43" i="21" s="1"/>
  <c r="D22" i="27"/>
  <c r="D24" i="27"/>
  <c r="D23" i="27"/>
  <c r="E40" i="21" s="1"/>
  <c r="D20" i="27"/>
  <c r="E37" i="21" s="1"/>
  <c r="D18" i="27"/>
  <c r="E35" i="21" s="1"/>
  <c r="D19" i="27"/>
  <c r="D17" i="27"/>
  <c r="E34" i="21" s="1"/>
  <c r="D14" i="27"/>
  <c r="D16" i="27"/>
  <c r="D15" i="27"/>
  <c r="G1378" i="28"/>
  <c r="G1276" i="28"/>
  <c r="G1162" i="28"/>
  <c r="G1138" i="28"/>
  <c r="G744" i="28"/>
  <c r="G691" i="28"/>
  <c r="G659" i="28"/>
  <c r="G572" i="28"/>
  <c r="G533" i="28"/>
  <c r="G489" i="28"/>
  <c r="C51" i="27"/>
  <c r="B44" i="27"/>
  <c r="B45" i="27" s="1"/>
  <c r="B46" i="27" s="1"/>
  <c r="B47" i="27" s="1"/>
  <c r="B48" i="27" s="1"/>
  <c r="B49" i="27" s="1"/>
  <c r="C41" i="27"/>
  <c r="C38" i="27"/>
  <c r="Q9" i="27"/>
  <c r="H7" i="27"/>
  <c r="F7" i="27"/>
  <c r="D35" i="27" l="1"/>
  <c r="E35" i="27" s="1"/>
  <c r="F35" i="27" s="1"/>
  <c r="G35" i="27" s="1"/>
  <c r="H35" i="27" s="1"/>
  <c r="I35" i="27" s="1"/>
  <c r="J35" i="27" s="1"/>
  <c r="E88" i="21"/>
  <c r="D49" i="27"/>
  <c r="E49" i="27" s="1"/>
  <c r="F49" i="27" s="1"/>
  <c r="G49" i="27" s="1"/>
  <c r="H49" i="27" s="1"/>
  <c r="I49" i="27" s="1"/>
  <c r="J49" i="27" s="1"/>
  <c r="E69" i="21"/>
  <c r="E71" i="21" s="1"/>
  <c r="E20" i="27"/>
  <c r="F20" i="27" s="1"/>
  <c r="G20" i="27" s="1"/>
  <c r="E44" i="27"/>
  <c r="F44" i="27" s="1"/>
  <c r="E16" i="27"/>
  <c r="F16" i="27" s="1"/>
  <c r="E33" i="21"/>
  <c r="E19" i="27"/>
  <c r="F19" i="27" s="1"/>
  <c r="G19" i="27" s="1"/>
  <c r="H19" i="27" s="1"/>
  <c r="E36" i="21"/>
  <c r="E43" i="27"/>
  <c r="E24" i="27"/>
  <c r="F24" i="27" s="1"/>
  <c r="G24" i="27" s="1"/>
  <c r="H24" i="27" s="1"/>
  <c r="E41" i="21"/>
  <c r="E22" i="27"/>
  <c r="F22" i="27" s="1"/>
  <c r="E39" i="21"/>
  <c r="E45" i="27"/>
  <c r="F45" i="27" s="1"/>
  <c r="E26" i="27"/>
  <c r="F26" i="27" s="1"/>
  <c r="G26" i="27" s="1"/>
  <c r="H26" i="27" s="1"/>
  <c r="E15" i="27"/>
  <c r="F15" i="27" s="1"/>
  <c r="G15" i="27" s="1"/>
  <c r="H15" i="27" s="1"/>
  <c r="I15" i="27" s="1"/>
  <c r="J15" i="27" s="1"/>
  <c r="E32" i="21"/>
  <c r="E14" i="27"/>
  <c r="F14" i="27" s="1"/>
  <c r="G14" i="27" s="1"/>
  <c r="E31" i="21"/>
  <c r="M33" i="25"/>
  <c r="N33" i="25" s="1"/>
  <c r="D13" i="27"/>
  <c r="E30" i="21" s="1"/>
  <c r="I48" i="27"/>
  <c r="J48" i="27" s="1"/>
  <c r="I46" i="27"/>
  <c r="J46" i="27" s="1"/>
  <c r="I47" i="27"/>
  <c r="J47" i="27" s="1"/>
  <c r="E23" i="27"/>
  <c r="F23" i="27" s="1"/>
  <c r="D21" i="27"/>
  <c r="D25" i="27"/>
  <c r="E17" i="27"/>
  <c r="F17" i="27" s="1"/>
  <c r="E18" i="27"/>
  <c r="F18" i="27" s="1"/>
  <c r="D51" i="27"/>
  <c r="C44" i="25"/>
  <c r="C56" i="21" s="1"/>
  <c r="C43" i="25"/>
  <c r="C55" i="21" s="1"/>
  <c r="C42" i="25"/>
  <c r="C54" i="21" s="1"/>
  <c r="C41" i="25"/>
  <c r="C53" i="21" s="1"/>
  <c r="D34" i="27" l="1"/>
  <c r="E34" i="27" s="1"/>
  <c r="F34" i="27" s="1"/>
  <c r="G34" i="27" s="1"/>
  <c r="G38" i="27" s="1"/>
  <c r="E87" i="21"/>
  <c r="E90" i="21" s="1"/>
  <c r="H20" i="27"/>
  <c r="I20" i="27" s="1"/>
  <c r="J20" i="27" s="1"/>
  <c r="E51" i="27"/>
  <c r="E25" i="27"/>
  <c r="F25" i="27" s="1"/>
  <c r="G25" i="27" s="1"/>
  <c r="H25" i="27" s="1"/>
  <c r="E42" i="21"/>
  <c r="E21" i="27"/>
  <c r="F21" i="27" s="1"/>
  <c r="G21" i="27" s="1"/>
  <c r="H21" i="27" s="1"/>
  <c r="I21" i="27" s="1"/>
  <c r="J21" i="27" s="1"/>
  <c r="E38" i="21"/>
  <c r="F43" i="27"/>
  <c r="F51" i="27" s="1"/>
  <c r="H14" i="27"/>
  <c r="I14" i="27" s="1"/>
  <c r="J14" i="27" s="1"/>
  <c r="K14" i="27" s="1"/>
  <c r="L14" i="27" s="1"/>
  <c r="O33" i="25"/>
  <c r="P33" i="25" s="1"/>
  <c r="E13" i="27"/>
  <c r="F13" i="27" s="1"/>
  <c r="G13" i="27" s="1"/>
  <c r="H13" i="27" s="1"/>
  <c r="I13" i="27" s="1"/>
  <c r="J13" i="27" s="1"/>
  <c r="D29" i="27"/>
  <c r="K49" i="27"/>
  <c r="L49" i="27" s="1"/>
  <c r="K46" i="27"/>
  <c r="L46" i="27" s="1"/>
  <c r="K48" i="27"/>
  <c r="L48" i="27" s="1"/>
  <c r="K47" i="27"/>
  <c r="L47" i="27" s="1"/>
  <c r="K35" i="27"/>
  <c r="L35" i="27" s="1"/>
  <c r="K15" i="27"/>
  <c r="L15" i="27" s="1"/>
  <c r="G23" i="27"/>
  <c r="H23" i="27" s="1"/>
  <c r="I23" i="27" s="1"/>
  <c r="J23" i="27" s="1"/>
  <c r="G45" i="21"/>
  <c r="G18" i="27"/>
  <c r="H18" i="27" s="1"/>
  <c r="G17" i="27"/>
  <c r="H17" i="27" s="1"/>
  <c r="I26" i="27"/>
  <c r="J26" i="27" s="1"/>
  <c r="I24" i="27"/>
  <c r="J24" i="27" s="1"/>
  <c r="I19" i="27"/>
  <c r="J19" i="27" s="1"/>
  <c r="G45" i="27"/>
  <c r="H45" i="27" s="1"/>
  <c r="G44" i="27"/>
  <c r="H44" i="27" s="1"/>
  <c r="G22" i="27"/>
  <c r="H22" i="27" s="1"/>
  <c r="G16" i="27"/>
  <c r="G906" i="26"/>
  <c r="G896" i="26"/>
  <c r="G888" i="26"/>
  <c r="G880" i="26"/>
  <c r="D38" i="27" l="1"/>
  <c r="D55" i="27" s="1"/>
  <c r="E45" i="21"/>
  <c r="I45" i="21" s="1"/>
  <c r="E29" i="27"/>
  <c r="G43" i="27"/>
  <c r="H43" i="27" s="1"/>
  <c r="H51" i="27" s="1"/>
  <c r="E38" i="27"/>
  <c r="F29" i="27"/>
  <c r="F38" i="27"/>
  <c r="M49" i="27"/>
  <c r="N49" i="27" s="1"/>
  <c r="M46" i="27"/>
  <c r="N46" i="27" s="1"/>
  <c r="M47" i="27"/>
  <c r="N47" i="27" s="1"/>
  <c r="M48" i="27"/>
  <c r="N48" i="27" s="1"/>
  <c r="M35" i="27"/>
  <c r="N35" i="27" s="1"/>
  <c r="M14" i="27"/>
  <c r="N14" i="27" s="1"/>
  <c r="M15" i="27"/>
  <c r="N15" i="27" s="1"/>
  <c r="I22" i="27"/>
  <c r="J22" i="27" s="1"/>
  <c r="K21" i="27"/>
  <c r="L21" i="27" s="1"/>
  <c r="K26" i="27"/>
  <c r="L26" i="27" s="1"/>
  <c r="K23" i="27"/>
  <c r="L23" i="27" s="1"/>
  <c r="I17" i="27"/>
  <c r="J17" i="27" s="1"/>
  <c r="K19" i="27"/>
  <c r="L19" i="27" s="1"/>
  <c r="I45" i="27"/>
  <c r="J45" i="27" s="1"/>
  <c r="K13" i="27"/>
  <c r="L13" i="27" s="1"/>
  <c r="I25" i="27"/>
  <c r="J25" i="27" s="1"/>
  <c r="I18" i="27"/>
  <c r="J18" i="27" s="1"/>
  <c r="K24" i="27"/>
  <c r="L24" i="27" s="1"/>
  <c r="K20" i="27"/>
  <c r="L20" i="27" s="1"/>
  <c r="G29" i="27"/>
  <c r="I44" i="27"/>
  <c r="J44" i="27" s="1"/>
  <c r="H16" i="27"/>
  <c r="H34" i="27"/>
  <c r="D42" i="25"/>
  <c r="D41" i="25"/>
  <c r="D43" i="25"/>
  <c r="D44" i="25"/>
  <c r="D13" i="25"/>
  <c r="E56" i="21" l="1"/>
  <c r="E55" i="21"/>
  <c r="E54" i="21"/>
  <c r="E53" i="21"/>
  <c r="G51" i="27"/>
  <c r="G55" i="27" s="1"/>
  <c r="I43" i="27"/>
  <c r="J43" i="27" s="1"/>
  <c r="E55" i="27"/>
  <c r="F55" i="27"/>
  <c r="O49" i="27"/>
  <c r="P49" i="27" s="1"/>
  <c r="O48" i="27"/>
  <c r="P48" i="27" s="1"/>
  <c r="O46" i="27"/>
  <c r="P46" i="27" s="1"/>
  <c r="O47" i="27"/>
  <c r="P47" i="27" s="1"/>
  <c r="O35" i="27"/>
  <c r="P35" i="27" s="1"/>
  <c r="O14" i="27"/>
  <c r="P14" i="27" s="1"/>
  <c r="O15" i="27"/>
  <c r="P15" i="27" s="1"/>
  <c r="K45" i="27"/>
  <c r="L45" i="27" s="1"/>
  <c r="M19" i="27"/>
  <c r="N19" i="27" s="1"/>
  <c r="M23" i="27"/>
  <c r="N23" i="27" s="1"/>
  <c r="M24" i="27"/>
  <c r="N24" i="27" s="1"/>
  <c r="K17" i="27"/>
  <c r="L17" i="27" s="1"/>
  <c r="K44" i="27"/>
  <c r="L44" i="27" s="1"/>
  <c r="K25" i="27"/>
  <c r="L25" i="27" s="1"/>
  <c r="M21" i="27"/>
  <c r="N21" i="27" s="1"/>
  <c r="M20" i="27"/>
  <c r="N20" i="27" s="1"/>
  <c r="M13" i="27"/>
  <c r="N13" i="27" s="1"/>
  <c r="K22" i="27"/>
  <c r="L22" i="27" s="1"/>
  <c r="M26" i="27"/>
  <c r="N26" i="27" s="1"/>
  <c r="K18" i="27"/>
  <c r="L18" i="27" s="1"/>
  <c r="H38" i="27"/>
  <c r="I34" i="27"/>
  <c r="I38" i="27" s="1"/>
  <c r="I16" i="27"/>
  <c r="I29" i="27" s="1"/>
  <c r="H29" i="27"/>
  <c r="D47" i="25"/>
  <c r="G869" i="26"/>
  <c r="G736" i="26"/>
  <c r="G622" i="26"/>
  <c r="G588" i="26"/>
  <c r="G485" i="26"/>
  <c r="G441" i="26"/>
  <c r="G405" i="26"/>
  <c r="G357" i="26"/>
  <c r="G294" i="26"/>
  <c r="G248" i="26"/>
  <c r="G188" i="26"/>
  <c r="G143" i="26"/>
  <c r="G92" i="26"/>
  <c r="B4" i="25"/>
  <c r="C32" i="25"/>
  <c r="C47" i="25"/>
  <c r="B42" i="25"/>
  <c r="B43" i="25" s="1"/>
  <c r="B44" i="25" s="1"/>
  <c r="B45" i="25" s="1"/>
  <c r="C39" i="25"/>
  <c r="C36" i="25"/>
  <c r="B24" i="25"/>
  <c r="Q9" i="25"/>
  <c r="H7" i="25"/>
  <c r="F7" i="25"/>
  <c r="B22" i="21"/>
  <c r="B23" i="21" s="1"/>
  <c r="B54" i="21"/>
  <c r="B14" i="21"/>
  <c r="B15" i="21" s="1"/>
  <c r="B16" i="21" s="1"/>
  <c r="B17" i="21" s="1"/>
  <c r="B18" i="21" s="1"/>
  <c r="B19" i="21" s="1"/>
  <c r="B20" i="21" s="1"/>
  <c r="E12" i="21"/>
  <c r="I51" i="27" l="1"/>
  <c r="I55" i="27" s="1"/>
  <c r="E59" i="21"/>
  <c r="E73" i="21" s="1"/>
  <c r="Q33" i="25"/>
  <c r="R33" i="25" s="1"/>
  <c r="V33" i="25" s="1"/>
  <c r="Q45" i="25"/>
  <c r="R45" i="25" s="1"/>
  <c r="V45" i="25" s="1"/>
  <c r="G73" i="21"/>
  <c r="G59" i="21"/>
  <c r="Q49" i="27"/>
  <c r="R49" i="27" s="1"/>
  <c r="Q48" i="27"/>
  <c r="R48" i="27" s="1"/>
  <c r="Q46" i="27"/>
  <c r="R46" i="27" s="1"/>
  <c r="Q47" i="27"/>
  <c r="R47" i="27" s="1"/>
  <c r="Q35" i="27"/>
  <c r="R35" i="27" s="1"/>
  <c r="Q15" i="27"/>
  <c r="R15" i="27" s="1"/>
  <c r="Q14" i="27"/>
  <c r="R14" i="27" s="1"/>
  <c r="H55" i="27"/>
  <c r="J34" i="27"/>
  <c r="J38" i="27" s="1"/>
  <c r="O26" i="27"/>
  <c r="P26" i="27" s="1"/>
  <c r="M18" i="27"/>
  <c r="N18" i="27" s="1"/>
  <c r="M44" i="27"/>
  <c r="N44" i="27" s="1"/>
  <c r="M17" i="27"/>
  <c r="N17" i="27" s="1"/>
  <c r="O20" i="27"/>
  <c r="P20" i="27" s="1"/>
  <c r="M25" i="27"/>
  <c r="N25" i="27" s="1"/>
  <c r="M22" i="27"/>
  <c r="N22" i="27" s="1"/>
  <c r="O13" i="27"/>
  <c r="P13" i="27" s="1"/>
  <c r="O21" i="27"/>
  <c r="P21" i="27" s="1"/>
  <c r="O23" i="27"/>
  <c r="P23" i="27" s="1"/>
  <c r="O19" i="27"/>
  <c r="P19" i="27" s="1"/>
  <c r="M45" i="27"/>
  <c r="N45" i="27" s="1"/>
  <c r="O24" i="27"/>
  <c r="P24" i="27" s="1"/>
  <c r="J16" i="27"/>
  <c r="J51" i="27"/>
  <c r="K43" i="27"/>
  <c r="K51" i="27" s="1"/>
  <c r="B55" i="21"/>
  <c r="B56" i="21" s="1"/>
  <c r="J73" i="21" l="1"/>
  <c r="J59" i="21"/>
  <c r="G83" i="21"/>
  <c r="E80" i="21"/>
  <c r="E83" i="21" s="1"/>
  <c r="L43" i="27"/>
  <c r="L51" i="27" s="1"/>
  <c r="V49" i="27"/>
  <c r="V47" i="27"/>
  <c r="V46" i="27"/>
  <c r="V48" i="27"/>
  <c r="K34" i="27"/>
  <c r="K38" i="27" s="1"/>
  <c r="V35" i="27"/>
  <c r="V15" i="27"/>
  <c r="V14" i="27"/>
  <c r="Q19" i="27"/>
  <c r="R19" i="27" s="1"/>
  <c r="Q21" i="27"/>
  <c r="R21" i="27" s="1"/>
  <c r="Q23" i="27"/>
  <c r="R23" i="27" s="1"/>
  <c r="O17" i="27"/>
  <c r="P17" i="27" s="1"/>
  <c r="Q24" i="27"/>
  <c r="R24" i="27" s="1"/>
  <c r="O18" i="27"/>
  <c r="P18" i="27" s="1"/>
  <c r="O45" i="27"/>
  <c r="P45" i="27" s="1"/>
  <c r="Q26" i="27"/>
  <c r="R26" i="27" s="1"/>
  <c r="Q13" i="27"/>
  <c r="R13" i="27" s="1"/>
  <c r="O22" i="27"/>
  <c r="P22" i="27" s="1"/>
  <c r="Q20" i="27"/>
  <c r="R20" i="27" s="1"/>
  <c r="O44" i="27"/>
  <c r="P44" i="27" s="1"/>
  <c r="K16" i="27"/>
  <c r="K29" i="27" s="1"/>
  <c r="J29" i="27"/>
  <c r="J55" i="27" s="1"/>
  <c r="O25" i="27"/>
  <c r="P25" i="27" s="1"/>
  <c r="E17" i="21"/>
  <c r="D18" i="25"/>
  <c r="E14" i="21"/>
  <c r="D15" i="25"/>
  <c r="E21" i="21"/>
  <c r="D22" i="25"/>
  <c r="E23" i="21"/>
  <c r="D24" i="25"/>
  <c r="E15" i="21"/>
  <c r="D16" i="25"/>
  <c r="E20" i="21"/>
  <c r="D21" i="25"/>
  <c r="E19" i="21"/>
  <c r="D20" i="25"/>
  <c r="E18" i="21"/>
  <c r="D19" i="25"/>
  <c r="E16" i="21"/>
  <c r="D17" i="25"/>
  <c r="E22" i="21"/>
  <c r="D23" i="25"/>
  <c r="D14" i="25"/>
  <c r="G25" i="21" l="1"/>
  <c r="M43" i="27"/>
  <c r="M51" i="27" s="1"/>
  <c r="K55" i="27"/>
  <c r="L34" i="27"/>
  <c r="L16" i="27"/>
  <c r="L29" i="27" s="1"/>
  <c r="Q45" i="27"/>
  <c r="R45" i="27" s="1"/>
  <c r="V20" i="27"/>
  <c r="V24" i="27"/>
  <c r="Q17" i="27"/>
  <c r="R17" i="27" s="1"/>
  <c r="V21" i="27"/>
  <c r="Q25" i="27"/>
  <c r="R25" i="27" s="1"/>
  <c r="V23" i="27"/>
  <c r="Q44" i="27"/>
  <c r="R44" i="27" s="1"/>
  <c r="V13" i="27"/>
  <c r="V26" i="27"/>
  <c r="V19" i="27"/>
  <c r="Q18" i="27"/>
  <c r="R18" i="27" s="1"/>
  <c r="Q22" i="27"/>
  <c r="R22" i="27" s="1"/>
  <c r="D32" i="25"/>
  <c r="E13" i="21"/>
  <c r="D27" i="25"/>
  <c r="N43" i="27" l="1"/>
  <c r="N51" i="27" s="1"/>
  <c r="E25" i="21"/>
  <c r="I25" i="21" s="1"/>
  <c r="M16" i="27"/>
  <c r="M29" i="27" s="1"/>
  <c r="L38" i="27"/>
  <c r="L55" i="27" s="1"/>
  <c r="M34" i="27"/>
  <c r="V22" i="27"/>
  <c r="V25" i="27"/>
  <c r="V18" i="27"/>
  <c r="V17" i="27"/>
  <c r="V44" i="27"/>
  <c r="V45" i="27"/>
  <c r="D36" i="25"/>
  <c r="G96" i="21" l="1"/>
  <c r="G100" i="21"/>
  <c r="E46" i="21"/>
  <c r="O43" i="27"/>
  <c r="O51" i="27" s="1"/>
  <c r="D51" i="25"/>
  <c r="N16" i="27"/>
  <c r="O16" i="27" s="1"/>
  <c r="O29" i="27" s="1"/>
  <c r="M38" i="27"/>
  <c r="M55" i="27" s="1"/>
  <c r="N34" i="27"/>
  <c r="E22" i="25"/>
  <c r="F22" i="25" s="1"/>
  <c r="E13" i="25"/>
  <c r="F13" i="25" s="1"/>
  <c r="E20" i="25"/>
  <c r="F20" i="25" s="1"/>
  <c r="E44" i="25"/>
  <c r="F44" i="25" s="1"/>
  <c r="E14" i="25"/>
  <c r="E16" i="25"/>
  <c r="F16" i="25" s="1"/>
  <c r="E42" i="25"/>
  <c r="F42" i="25" s="1"/>
  <c r="E21" i="25"/>
  <c r="F21" i="25" s="1"/>
  <c r="E17" i="25"/>
  <c r="F17" i="25" s="1"/>
  <c r="E18" i="25"/>
  <c r="F18" i="25" s="1"/>
  <c r="E24" i="25"/>
  <c r="F24" i="25" s="1"/>
  <c r="E43" i="25"/>
  <c r="F43" i="25" s="1"/>
  <c r="E15" i="25"/>
  <c r="F15" i="25" s="1"/>
  <c r="E41" i="25"/>
  <c r="E23" i="25"/>
  <c r="F23" i="25" s="1"/>
  <c r="E32" i="25"/>
  <c r="F32" i="25" s="1"/>
  <c r="E19" i="25"/>
  <c r="F19" i="25" s="1"/>
  <c r="G104" i="21" l="1"/>
  <c r="E92" i="21"/>
  <c r="E96" i="21" s="1"/>
  <c r="J83" i="21"/>
  <c r="P43" i="27"/>
  <c r="P51" i="27" s="1"/>
  <c r="N29" i="27"/>
  <c r="N38" i="27"/>
  <c r="O34" i="27"/>
  <c r="O38" i="27" s="1"/>
  <c r="O55" i="27" s="1"/>
  <c r="P16" i="27"/>
  <c r="E36" i="25"/>
  <c r="E47" i="25"/>
  <c r="F41" i="25"/>
  <c r="E27" i="25"/>
  <c r="F14" i="25"/>
  <c r="G108" i="21" l="1"/>
  <c r="E100" i="21"/>
  <c r="J96" i="21"/>
  <c r="N55" i="27"/>
  <c r="Q43" i="27"/>
  <c r="Q51" i="27" s="1"/>
  <c r="P34" i="27"/>
  <c r="Q34" i="27" s="1"/>
  <c r="Q38" i="27" s="1"/>
  <c r="P29" i="27"/>
  <c r="Q16" i="27"/>
  <c r="Q29" i="27" s="1"/>
  <c r="E51" i="25"/>
  <c r="G13" i="25"/>
  <c r="H13" i="25" s="1"/>
  <c r="I13" i="25" s="1"/>
  <c r="J13" i="25" s="1"/>
  <c r="K13" i="25" s="1"/>
  <c r="L13" i="25" s="1"/>
  <c r="M13" i="25" s="1"/>
  <c r="N13" i="25" s="1"/>
  <c r="G32" i="25"/>
  <c r="H32" i="25" s="1"/>
  <c r="I32" i="25" s="1"/>
  <c r="J32" i="25" s="1"/>
  <c r="K32" i="25" s="1"/>
  <c r="L32" i="25" s="1"/>
  <c r="M32" i="25" s="1"/>
  <c r="N32" i="25" s="1"/>
  <c r="G42" i="25"/>
  <c r="H42" i="25" s="1"/>
  <c r="I42" i="25" s="1"/>
  <c r="J42" i="25" s="1"/>
  <c r="K42" i="25" s="1"/>
  <c r="L42" i="25" s="1"/>
  <c r="M42" i="25" s="1"/>
  <c r="N42" i="25" s="1"/>
  <c r="G17" i="25"/>
  <c r="H17" i="25" s="1"/>
  <c r="I17" i="25" s="1"/>
  <c r="J17" i="25" s="1"/>
  <c r="G24" i="25"/>
  <c r="H24" i="25" s="1"/>
  <c r="I24" i="25" s="1"/>
  <c r="J24" i="25" s="1"/>
  <c r="G23" i="25"/>
  <c r="H23" i="25" s="1"/>
  <c r="I23" i="25" s="1"/>
  <c r="J23" i="25" s="1"/>
  <c r="K23" i="25" s="1"/>
  <c r="L23" i="25" s="1"/>
  <c r="M23" i="25" s="1"/>
  <c r="N23" i="25" s="1"/>
  <c r="G43" i="25"/>
  <c r="H43" i="25" s="1"/>
  <c r="I43" i="25" s="1"/>
  <c r="J43" i="25" s="1"/>
  <c r="K43" i="25" s="1"/>
  <c r="L43" i="25" s="1"/>
  <c r="G22" i="25"/>
  <c r="H22" i="25" s="1"/>
  <c r="I22" i="25" s="1"/>
  <c r="J22" i="25" s="1"/>
  <c r="K22" i="25" s="1"/>
  <c r="L22" i="25" s="1"/>
  <c r="M22" i="25" s="1"/>
  <c r="N22" i="25" s="1"/>
  <c r="G18" i="25"/>
  <c r="H18" i="25" s="1"/>
  <c r="I18" i="25" s="1"/>
  <c r="J18" i="25" s="1"/>
  <c r="K18" i="25" s="1"/>
  <c r="L18" i="25" s="1"/>
  <c r="M18" i="25" s="1"/>
  <c r="N18" i="25" s="1"/>
  <c r="G21" i="25"/>
  <c r="H21" i="25" s="1"/>
  <c r="I21" i="25" s="1"/>
  <c r="J21" i="25" s="1"/>
  <c r="G44" i="25"/>
  <c r="H44" i="25" s="1"/>
  <c r="I44" i="25" s="1"/>
  <c r="J44" i="25" s="1"/>
  <c r="K44" i="25" s="1"/>
  <c r="L44" i="25" s="1"/>
  <c r="M44" i="25" s="1"/>
  <c r="N44" i="25" s="1"/>
  <c r="G20" i="25"/>
  <c r="H20" i="25" s="1"/>
  <c r="I20" i="25" s="1"/>
  <c r="J20" i="25" s="1"/>
  <c r="K20" i="25" s="1"/>
  <c r="L20" i="25" s="1"/>
  <c r="M20" i="25" s="1"/>
  <c r="N20" i="25" s="1"/>
  <c r="G41" i="25"/>
  <c r="H41" i="25" s="1"/>
  <c r="G16" i="25"/>
  <c r="H16" i="25" s="1"/>
  <c r="I16" i="25" s="1"/>
  <c r="J16" i="25" s="1"/>
  <c r="G15" i="25"/>
  <c r="H15" i="25" s="1"/>
  <c r="I15" i="25" s="1"/>
  <c r="J15" i="25" s="1"/>
  <c r="G19" i="25"/>
  <c r="H19" i="25" s="1"/>
  <c r="I19" i="25" s="1"/>
  <c r="J19" i="25" s="1"/>
  <c r="K19" i="25" s="1"/>
  <c r="L19" i="25" s="1"/>
  <c r="M19" i="25" s="1"/>
  <c r="N19" i="25" s="1"/>
  <c r="F36" i="25"/>
  <c r="G14" i="25"/>
  <c r="F27" i="25"/>
  <c r="F47" i="25"/>
  <c r="E102" i="21" l="1"/>
  <c r="E104" i="21" s="1"/>
  <c r="J100" i="21"/>
  <c r="R43" i="27"/>
  <c r="V43" i="27" s="1"/>
  <c r="V51" i="27" s="1"/>
  <c r="P38" i="27"/>
  <c r="P55" i="27" s="1"/>
  <c r="Q55" i="27"/>
  <c r="R34" i="27"/>
  <c r="R38" i="27" s="1"/>
  <c r="R16" i="27"/>
  <c r="F51" i="25"/>
  <c r="K16" i="25"/>
  <c r="L16" i="25" s="1"/>
  <c r="M16" i="25" s="1"/>
  <c r="N16" i="25" s="1"/>
  <c r="G36" i="25"/>
  <c r="G47" i="25"/>
  <c r="G27" i="25"/>
  <c r="K17" i="25"/>
  <c r="L17" i="25" s="1"/>
  <c r="M17" i="25" s="1"/>
  <c r="N17" i="25" s="1"/>
  <c r="K21" i="25"/>
  <c r="L21" i="25" s="1"/>
  <c r="M21" i="25" s="1"/>
  <c r="N21" i="25" s="1"/>
  <c r="K15" i="25"/>
  <c r="L15" i="25" s="1"/>
  <c r="M15" i="25" s="1"/>
  <c r="N15" i="25" s="1"/>
  <c r="M43" i="25"/>
  <c r="N43" i="25" s="1"/>
  <c r="K24" i="25"/>
  <c r="L24" i="25" s="1"/>
  <c r="I41" i="25"/>
  <c r="H47" i="25"/>
  <c r="H14" i="25"/>
  <c r="G123" i="21" l="1"/>
  <c r="G116" i="21"/>
  <c r="E106" i="21"/>
  <c r="E108" i="21" s="1"/>
  <c r="J104" i="21"/>
  <c r="R51" i="27"/>
  <c r="V34" i="27"/>
  <c r="V38" i="27" s="1"/>
  <c r="R29" i="27"/>
  <c r="V16" i="27"/>
  <c r="V29" i="27" s="1"/>
  <c r="G51" i="25"/>
  <c r="I36" i="25"/>
  <c r="H36" i="25"/>
  <c r="I14" i="25"/>
  <c r="I27" i="25" s="1"/>
  <c r="H27" i="25"/>
  <c r="I47" i="25"/>
  <c r="J41" i="25"/>
  <c r="M24" i="25"/>
  <c r="N24" i="25" s="1"/>
  <c r="E112" i="21" l="1"/>
  <c r="R55" i="27"/>
  <c r="S49" i="27" s="1"/>
  <c r="V55" i="27"/>
  <c r="I51" i="25"/>
  <c r="H51" i="25"/>
  <c r="J14" i="25"/>
  <c r="J47" i="25"/>
  <c r="K41" i="25"/>
  <c r="E114" i="21" l="1"/>
  <c r="E116" i="21" s="1"/>
  <c r="S43" i="27"/>
  <c r="S44" i="27"/>
  <c r="S26" i="27"/>
  <c r="S16" i="27"/>
  <c r="S22" i="27"/>
  <c r="S23" i="27"/>
  <c r="S34" i="27"/>
  <c r="S19" i="27"/>
  <c r="S17" i="27"/>
  <c r="S13" i="27"/>
  <c r="S47" i="27"/>
  <c r="S14" i="27"/>
  <c r="S15" i="27"/>
  <c r="S48" i="27"/>
  <c r="S24" i="27"/>
  <c r="S46" i="27"/>
  <c r="S25" i="27"/>
  <c r="S18" i="27"/>
  <c r="S20" i="27"/>
  <c r="S35" i="27"/>
  <c r="S45" i="27"/>
  <c r="S21" i="27"/>
  <c r="O43" i="25"/>
  <c r="P43" i="25" s="1"/>
  <c r="Q43" i="25" s="1"/>
  <c r="R43" i="25" s="1"/>
  <c r="V43" i="25" s="1"/>
  <c r="O13" i="25"/>
  <c r="P13" i="25" s="1"/>
  <c r="Q13" i="25" s="1"/>
  <c r="R13" i="25" s="1"/>
  <c r="O24" i="25"/>
  <c r="P24" i="25" s="1"/>
  <c r="Q24" i="25" s="1"/>
  <c r="R24" i="25" s="1"/>
  <c r="V24" i="25" s="1"/>
  <c r="O17" i="25"/>
  <c r="P17" i="25" s="1"/>
  <c r="Q17" i="25" s="1"/>
  <c r="R17" i="25" s="1"/>
  <c r="V17" i="25" s="1"/>
  <c r="O20" i="25"/>
  <c r="P20" i="25" s="1"/>
  <c r="Q20" i="25" s="1"/>
  <c r="R20" i="25" s="1"/>
  <c r="V20" i="25" s="1"/>
  <c r="O19" i="25"/>
  <c r="P19" i="25" s="1"/>
  <c r="Q19" i="25" s="1"/>
  <c r="R19" i="25" s="1"/>
  <c r="V19" i="25" s="1"/>
  <c r="O21" i="25"/>
  <c r="P21" i="25" s="1"/>
  <c r="Q21" i="25" s="1"/>
  <c r="R21" i="25" s="1"/>
  <c r="V21" i="25" s="1"/>
  <c r="O23" i="25"/>
  <c r="P23" i="25" s="1"/>
  <c r="Q23" i="25" s="1"/>
  <c r="R23" i="25" s="1"/>
  <c r="V23" i="25" s="1"/>
  <c r="O18" i="25"/>
  <c r="P18" i="25" s="1"/>
  <c r="Q18" i="25" s="1"/>
  <c r="R18" i="25" s="1"/>
  <c r="V18" i="25" s="1"/>
  <c r="O44" i="25"/>
  <c r="P44" i="25" s="1"/>
  <c r="Q44" i="25" s="1"/>
  <c r="R44" i="25" s="1"/>
  <c r="V44" i="25" s="1"/>
  <c r="O32" i="25"/>
  <c r="P32" i="25" s="1"/>
  <c r="Q32" i="25" s="1"/>
  <c r="R32" i="25" s="1"/>
  <c r="V32" i="25" s="1"/>
  <c r="O16" i="25"/>
  <c r="P16" i="25" s="1"/>
  <c r="Q16" i="25" s="1"/>
  <c r="R16" i="25" s="1"/>
  <c r="V16" i="25" s="1"/>
  <c r="K14" i="25"/>
  <c r="K27" i="25" s="1"/>
  <c r="J27" i="25"/>
  <c r="O22" i="25"/>
  <c r="P22" i="25" s="1"/>
  <c r="Q22" i="25" s="1"/>
  <c r="R22" i="25" s="1"/>
  <c r="V22" i="25" s="1"/>
  <c r="O42" i="25"/>
  <c r="P42" i="25" s="1"/>
  <c r="Q42" i="25" s="1"/>
  <c r="R42" i="25" s="1"/>
  <c r="V42" i="25" s="1"/>
  <c r="O15" i="25"/>
  <c r="P15" i="25" s="1"/>
  <c r="Q15" i="25" s="1"/>
  <c r="R15" i="25" s="1"/>
  <c r="V15" i="25" s="1"/>
  <c r="K36" i="25"/>
  <c r="J36" i="25"/>
  <c r="K47" i="25"/>
  <c r="L41" i="25"/>
  <c r="E120" i="21" l="1"/>
  <c r="E122" i="21" s="1"/>
  <c r="J123" i="21" s="1"/>
  <c r="S38" i="27"/>
  <c r="S51" i="27"/>
  <c r="S29" i="27"/>
  <c r="J51" i="25"/>
  <c r="K51" i="25"/>
  <c r="V13" i="25"/>
  <c r="L14" i="25"/>
  <c r="M14" i="25" s="1"/>
  <c r="M27" i="25" s="1"/>
  <c r="L47" i="25"/>
  <c r="M41" i="25"/>
  <c r="M47" i="25" s="1"/>
  <c r="S55" i="27" l="1"/>
  <c r="L27" i="25"/>
  <c r="N41" i="25"/>
  <c r="N47" i="25" s="1"/>
  <c r="N14" i="25"/>
  <c r="O14" i="25" s="1"/>
  <c r="L36" i="25"/>
  <c r="M36" i="25"/>
  <c r="M51" i="25" s="1"/>
  <c r="L51" i="25" l="1"/>
  <c r="N27" i="25"/>
  <c r="N36" i="25"/>
  <c r="O41" i="25"/>
  <c r="P14" i="25"/>
  <c r="O27" i="25"/>
  <c r="N51" i="25" l="1"/>
  <c r="O36" i="25"/>
  <c r="O47" i="25"/>
  <c r="P41" i="25"/>
  <c r="P27" i="25"/>
  <c r="Q14" i="25"/>
  <c r="Q27" i="25" s="1"/>
  <c r="O51" i="25" l="1"/>
  <c r="Q36" i="25"/>
  <c r="R14" i="25"/>
  <c r="V14" i="25" s="1"/>
  <c r="V27" i="25" s="1"/>
  <c r="Q41" i="25"/>
  <c r="Q47" i="25" s="1"/>
  <c r="P47" i="25"/>
  <c r="Q51" i="25" l="1"/>
  <c r="P36" i="25"/>
  <c r="P51" i="25" s="1"/>
  <c r="R27" i="25"/>
  <c r="R36" i="25"/>
  <c r="R41" i="25"/>
  <c r="V36" i="25" l="1"/>
  <c r="V41" i="25"/>
  <c r="V47" i="25" s="1"/>
  <c r="R47" i="25"/>
  <c r="R51" i="25" s="1"/>
  <c r="S33" i="25" l="1"/>
  <c r="S45" i="25"/>
  <c r="V51" i="25"/>
  <c r="S13" i="25" l="1"/>
  <c r="S19" i="25"/>
  <c r="S14" i="25"/>
  <c r="S15" i="25"/>
  <c r="S24" i="25"/>
  <c r="S43" i="25"/>
  <c r="S41" i="25"/>
  <c r="S17" i="25"/>
  <c r="S22" i="25"/>
  <c r="S21" i="25"/>
  <c r="S44" i="25"/>
  <c r="S32" i="25"/>
  <c r="S16" i="25"/>
  <c r="S42" i="25"/>
  <c r="S18" i="25"/>
  <c r="S20" i="25"/>
  <c r="S23" i="25"/>
  <c r="S36" i="25" l="1"/>
  <c r="S47" i="25"/>
  <c r="S27" i="25"/>
  <c r="S51" i="25" l="1"/>
</calcChain>
</file>

<file path=xl/sharedStrings.xml><?xml version="1.0" encoding="utf-8"?>
<sst xmlns="http://schemas.openxmlformats.org/spreadsheetml/2006/main" count="2141" uniqueCount="976">
  <si>
    <t>BUILDINGS</t>
  </si>
  <si>
    <t>Ceilings</t>
  </si>
  <si>
    <t>SUB-TOTAL: BUILDINGS</t>
  </si>
  <si>
    <t>EXTERNAL WORK</t>
  </si>
  <si>
    <t>SUB-TOTAL: EXTERNAL WORK</t>
  </si>
  <si>
    <t>SUB-TOTAL: BUILDING COST</t>
  </si>
  <si>
    <t>Contingencies</t>
  </si>
  <si>
    <t>PROFESSIONAL FEES</t>
  </si>
  <si>
    <t>Professional fees</t>
  </si>
  <si>
    <t>FINAL ESTIMATED PROJECT COST (EXCL. VAT)</t>
  </si>
  <si>
    <t>VAT</t>
  </si>
  <si>
    <t>DATE:</t>
  </si>
  <si>
    <t xml:space="preserve">Electrical Installation </t>
  </si>
  <si>
    <t>BILLS OF  QUANTITIES STAGE ESTIMATE NO. 1</t>
  </si>
  <si>
    <t>Masonry</t>
  </si>
  <si>
    <t>Metalwork</t>
  </si>
  <si>
    <t>Tiling</t>
  </si>
  <si>
    <t>Paintwork</t>
  </si>
  <si>
    <t>Alterations</t>
  </si>
  <si>
    <t>PLUMBING AND DRAINAGE</t>
  </si>
  <si>
    <t>SUB-TOTAL:  BUILDING RELATED PROV SUMS</t>
  </si>
  <si>
    <t>Glazing</t>
  </si>
  <si>
    <t>Paving</t>
  </si>
  <si>
    <t xml:space="preserve">Escalation </t>
  </si>
  <si>
    <t>CURRENT BUILDING COST (VAT EXCL.)</t>
  </si>
  <si>
    <t>FINAL ESTIMATED PROJECT COST (VAT EXCL.)</t>
  </si>
  <si>
    <t>FINAL ESTIMATED PROJECT COST (VAT INCL.)</t>
  </si>
  <si>
    <t>AMOUNT</t>
  </si>
  <si>
    <t>PRELIMINARIES &amp; GENERAL</t>
  </si>
  <si>
    <t>CONTINGENCIES</t>
  </si>
  <si>
    <t>DESIGN DEVELOPMENT</t>
  </si>
  <si>
    <t>CURRENT BUILDING COST</t>
  </si>
  <si>
    <t>PRE-CONTRACT ESCALATION</t>
  </si>
  <si>
    <t>BUILDING COST AT TENDER</t>
  </si>
  <si>
    <t>CONTRACT ESCALATION</t>
  </si>
  <si>
    <t>FINAL ESTIMATED PROJECT COST (INCL. VAT)</t>
  </si>
  <si>
    <t>% OF COST</t>
  </si>
  <si>
    <t>FACTOR</t>
  </si>
  <si>
    <t>TOTAL COST</t>
  </si>
  <si>
    <t>FINAL BUILDING COST (MARCH 2024)</t>
  </si>
  <si>
    <t>SECTION NO.2</t>
  </si>
  <si>
    <t>BILL NO. 1</t>
  </si>
  <si>
    <t xml:space="preserve"> ALTERATIONS</t>
  </si>
  <si>
    <t>Breaking up and removing mass concrete</t>
  </si>
  <si>
    <t>m</t>
  </si>
  <si>
    <t>No</t>
  </si>
  <si>
    <t>Taking out and removing piping, sanitary fittings, etc including disconnecting piping from fittings and preparing pipes for new fittings (e/m) making good floor and wall finishes (making good good and wall finishes elsewhere)</t>
  </si>
  <si>
    <t>Taking out and removing glass and mirrors</t>
  </si>
  <si>
    <t>Brickwork of NFP bricks in class II mortar</t>
  </si>
  <si>
    <t>Sundries</t>
  </si>
  <si>
    <t>SECTION NO. 3</t>
  </si>
  <si>
    <t xml:space="preserve">EARTHWORKS </t>
  </si>
  <si>
    <t>Item</t>
  </si>
  <si>
    <t>Prescribed density tests on filling</t>
  </si>
  <si>
    <t xml:space="preserve">Mod. AASHTO Density  test </t>
  </si>
  <si>
    <t>MASONRY</t>
  </si>
  <si>
    <t>BRICKWORK SUNDRIES</t>
  </si>
  <si>
    <t>Brickwork reinforcement</t>
  </si>
  <si>
    <t>SECTION NO 3</t>
  </si>
  <si>
    <t>SECTION NO.3</t>
  </si>
  <si>
    <t>SUPERSTRUCTURE</t>
  </si>
  <si>
    <t>BILL NO. 4</t>
  </si>
  <si>
    <t>BILL NO. 5</t>
  </si>
  <si>
    <t>CARPENTRY AND JOINERY</t>
  </si>
  <si>
    <t>SUNDRIES</t>
  </si>
  <si>
    <t>BILL NO. 6</t>
  </si>
  <si>
    <t>IRONMONGERY</t>
  </si>
  <si>
    <t>PREAMBLES</t>
  </si>
  <si>
    <t>BATHROOM FITTINGS</t>
  </si>
  <si>
    <t>Franke</t>
  </si>
  <si>
    <t>BILL NO. 7</t>
  </si>
  <si>
    <t xml:space="preserve">SECTION NO.3 </t>
  </si>
  <si>
    <t>BILL NO. 8</t>
  </si>
  <si>
    <t>METALWORK</t>
  </si>
  <si>
    <t>WELDED SCREENS, GATES, ETC</t>
  </si>
  <si>
    <t>PRESSED STEEL DOOR FRAMES</t>
  </si>
  <si>
    <t>BILL NO.9</t>
  </si>
  <si>
    <t>PLASTERING</t>
  </si>
  <si>
    <t>INTERNAL PLASTER</t>
  </si>
  <si>
    <t>On walls in patches</t>
  </si>
  <si>
    <t>BILL NO. 10</t>
  </si>
  <si>
    <t>TILING</t>
  </si>
  <si>
    <t>WALL TILING</t>
  </si>
  <si>
    <t>FLOOR TILING</t>
  </si>
  <si>
    <t xml:space="preserve">Aluminium edge strip on top of cut skirting (PC Amount R55-00/m Vat excl. supplied and delivered to site) </t>
  </si>
  <si>
    <t>BILL  NO. 11</t>
  </si>
  <si>
    <t>GLAZING</t>
  </si>
  <si>
    <t>5mm Silvered float glass copper backed mirrors with polished edges holed for and fixed with chromium plated dome capped mirror screws with rubber buffers to plugs in brickwork or concrete</t>
  </si>
  <si>
    <t>PAINTWORK</t>
  </si>
  <si>
    <t>ON FLOATED PLASTER</t>
  </si>
  <si>
    <t>ON FIBRE-CEMENT</t>
  </si>
  <si>
    <t>ON METAL</t>
  </si>
  <si>
    <t>On door frames</t>
  </si>
  <si>
    <t>ON WOOD</t>
  </si>
  <si>
    <t xml:space="preserve">On doors </t>
  </si>
  <si>
    <t>RAINWATER DISPOSAL</t>
  </si>
  <si>
    <t>SANITARY FITTINGS</t>
  </si>
  <si>
    <t>Vaal</t>
  </si>
  <si>
    <t>WASTE UNIONS ETC</t>
  </si>
  <si>
    <t>Cobra Watertech</t>
  </si>
  <si>
    <t>Marley</t>
  </si>
  <si>
    <t>40 x 300mm Sink combination for double bowl with deepseal "P" trap</t>
  </si>
  <si>
    <t>TAPS, VALVES, ETC</t>
  </si>
  <si>
    <t>SANITARY PLUMBING</t>
  </si>
  <si>
    <t>uPVC pipes</t>
  </si>
  <si>
    <t>50mm Pipes</t>
  </si>
  <si>
    <t>50mm BSP adaptor</t>
  </si>
  <si>
    <t>50mm Bend</t>
  </si>
  <si>
    <t>50mm Access bend</t>
  </si>
  <si>
    <t>WATER SUPPLIES</t>
  </si>
  <si>
    <t>15mm Pipes</t>
  </si>
  <si>
    <t>Extra over class 0 copper pipes for capillary fittings</t>
  </si>
  <si>
    <t>15mm Fittings</t>
  </si>
  <si>
    <t>50mm Junction</t>
  </si>
  <si>
    <t>FIRE APPLIANCES ETC</t>
  </si>
  <si>
    <t>Extra over uPVC pipes for fittings</t>
  </si>
  <si>
    <t>BILL NO 1</t>
  </si>
  <si>
    <t>BILL NO.2</t>
  </si>
  <si>
    <t>EXCAVATION, FILLING, ETC</t>
  </si>
  <si>
    <t xml:space="preserve">Rip and scarify ground level to a depth of 150mm and consolidate and compacting to 93% Mod AASHTO density at -2% to 1% OMC  </t>
  </si>
  <si>
    <t>Paving layers</t>
  </si>
  <si>
    <t>Cement plaster on brickwork</t>
  </si>
  <si>
    <t>PAVING</t>
  </si>
  <si>
    <t>SUPPLEMENTARY PREAMBLES</t>
  </si>
  <si>
    <t>Open face excavation in earth over site</t>
  </si>
  <si>
    <t>Excavate in pickable earth to reduce ground level below paving and but cart away excavated material to a dumping place  to be located by the contractor</t>
  </si>
  <si>
    <t>Interlocking paving</t>
  </si>
  <si>
    <t xml:space="preserve">Technicrete 35Mpa Double ZigZag 60mm thick Grey paving blocks laid to standard Double ZigZag pattern in accordance with SANS 1200 MJ and CMA Concrete Block Paving Manuals, with a minimum longitudinal fall of 1% on a transverse fall of at least 2% on and including 25mm compacted sand bed with fine jointing sand swept and vibrated into joints, all laid on subgrade conforming to SANS 1200 D Degree Of Accuracy I. Paving to be inspected and re-sanded after three months.  </t>
  </si>
  <si>
    <t>Weed-killing treatment of surface under paving</t>
  </si>
  <si>
    <t xml:space="preserve">Straight cutting units to fit edge restraints </t>
  </si>
  <si>
    <t>Mass concrete (25MPa) in 60 x 60mm edge filler strip finished smooth on top with a wood float, including all excavation, formwork, etc</t>
  </si>
  <si>
    <t>Pavings</t>
  </si>
  <si>
    <t>SECTION NO. 6</t>
  </si>
  <si>
    <t>PROVISIONAL SUMS</t>
  </si>
  <si>
    <t>Allow for profit on above if required</t>
  </si>
  <si>
    <t>Allow for giving every facility to Specialists as described</t>
  </si>
  <si>
    <t xml:space="preserve">Allow for profit on above if required </t>
  </si>
  <si>
    <t>Roof Coverings, etc</t>
  </si>
  <si>
    <t xml:space="preserve">Allow for giving every facility to Specialists as described  </t>
  </si>
  <si>
    <t xml:space="preserve">Bracing and Repairs of Timber Roof construction </t>
  </si>
  <si>
    <t xml:space="preserve">Allow for giving every facility to Specialists as described </t>
  </si>
  <si>
    <t>ALTERATIONS</t>
  </si>
  <si>
    <t>NEW WORK</t>
  </si>
  <si>
    <t>EXTERNAL WORKS</t>
  </si>
  <si>
    <t>Sub Total 1 - BUILDING COSTS</t>
  </si>
  <si>
    <t>Sub-total</t>
  </si>
  <si>
    <t>Item  No</t>
  </si>
  <si>
    <t xml:space="preserve">Description </t>
  </si>
  <si>
    <t>Unit</t>
  </si>
  <si>
    <t>Quantities</t>
  </si>
  <si>
    <t>Original bills of Quantities</t>
  </si>
  <si>
    <t>Rate</t>
  </si>
  <si>
    <t>Amount</t>
  </si>
  <si>
    <t>(2 x 3)</t>
  </si>
  <si>
    <t>TOTAL BUILDING COSTS CARRIED TO FINAL SUMMARY</t>
  </si>
  <si>
    <t>TOTAL EXTERNAL WORKS COSTS CARRIED TO FINAL SUMMARY</t>
  </si>
  <si>
    <t>ORIGINAL BOQ</t>
  </si>
  <si>
    <t xml:space="preserve">FINAL SUMMARY </t>
  </si>
  <si>
    <t>PRELIMINARIES</t>
  </si>
  <si>
    <t>SUB-TOTAL: PRELIMINARIES</t>
  </si>
  <si>
    <t>BUILDING RELATED PROVISONAL  SUMS</t>
  </si>
  <si>
    <t xml:space="preserve">BILLS OF QUANTITIES ESTIMATE </t>
  </si>
  <si>
    <t>For preambles see "Model Preambles for Trades (2008 Edition)" and Supplementary preambles as specified in the Trades</t>
  </si>
  <si>
    <t>Unless otherwise stated, all usable material from the demolitions should be kept safely and handed over to the Client Representative who shall sign for all material received.</t>
  </si>
  <si>
    <t>REMOVAL OF EXISTING WORK:</t>
  </si>
  <si>
    <t>H4</t>
  </si>
  <si>
    <t>Tar road and prepare for paving (e/m)</t>
  </si>
  <si>
    <t xml:space="preserve">Taking out and removing doors, windows, etc </t>
  </si>
  <si>
    <t>Timber single door  size 813 x 2125mm high</t>
  </si>
  <si>
    <t>Taking down and removing roofs, floors, panelling, ceilings, partitions, etc</t>
  </si>
  <si>
    <t>Remove roof sheeting</t>
  </si>
  <si>
    <t xml:space="preserve">Gypsum plasterboard ceilings including cornices, timber brandering, etc </t>
  </si>
  <si>
    <t>Taking down and removing vinyl floor coverings, carperting, etc.</t>
  </si>
  <si>
    <t>Vinyl tile floor covering including preparing screed for new ceramic tile (e/m)</t>
  </si>
  <si>
    <t>Taking down and removing sundry joinery work</t>
  </si>
  <si>
    <t>Timber skirtings from brickwork</t>
  </si>
  <si>
    <t>Hacking up/off and removing ceramic tile, and wall finishes including removing mortar bed or backing and preparing cocncrete or brick surfaces for new screed, plaster or tile finishes</t>
  </si>
  <si>
    <t xml:space="preserve">150 x 150mm Tiles to walls including preparing surfaces for new porcelain tiles </t>
  </si>
  <si>
    <t>Wash hand basin with brackets, taps, etc. and all necessary piping, etc.</t>
  </si>
  <si>
    <t xml:space="preserve">Vitreous china WC pan with cistern </t>
  </si>
  <si>
    <t>Double Sink</t>
  </si>
  <si>
    <t>Taking out and removing ironmongery</t>
  </si>
  <si>
    <t>Towel rail and replace and prepare surfaces for new</t>
  </si>
  <si>
    <t xml:space="preserve">Toilet roll holder and replace and prepare surfaces for new </t>
  </si>
  <si>
    <t>Glass from steel windows, including cleaning out rebates and preparing for new glass</t>
  </si>
  <si>
    <t>Remove existing putty, prepare surfaces and apply new putty to existing windows</t>
  </si>
  <si>
    <t>Mirror 450 x 700mm high from wall</t>
  </si>
  <si>
    <t>CUTTING THROUGH FLOORS AND CEILINGS</t>
  </si>
  <si>
    <t>Cutting through 100mm thick concrete surface bed for ?mm wide concrete wall footing including making good concrete on both sides of new ? brick wall</t>
  </si>
  <si>
    <t xml:space="preserve">PREPARATORY WORK TO EXISTING SURFACES </t>
  </si>
  <si>
    <t xml:space="preserve">Prepare, and clean  external walls with high pressure water and leave surfaces free from dirt, etc. </t>
  </si>
  <si>
    <t xml:space="preserve">Prepare grano floor for new ceramic tiles (e/m) </t>
  </si>
  <si>
    <t>REPAIR CRACKS, ETC.</t>
  </si>
  <si>
    <t>Repair cracks by carefully removing plaster extended to 500mm wide of each crack, fix valmetex expanded metal standard size 5 x 5mm over crack and re-plaster (plaster e/m)</t>
  </si>
  <si>
    <t>Bills of Quantities</t>
  </si>
  <si>
    <t>BRICKWORK</t>
  </si>
  <si>
    <t>Sizes in descriptions</t>
  </si>
  <si>
    <t>Where sizes in descriptions are given in brick units, "one brick" shall represent the length and "half brick" the width of a brick</t>
  </si>
  <si>
    <t>Linings to concrete</t>
  </si>
  <si>
    <t>Descriptions of linings to concrete, unless otherwise described, shall be deemed to include wire ties</t>
  </si>
  <si>
    <t xml:space="preserve">Face bricks </t>
  </si>
  <si>
    <t>Bricks shall be ordered timeously to obtain uniformity in size and colour</t>
  </si>
  <si>
    <t xml:space="preserve">Pointing </t>
  </si>
  <si>
    <t>Descriptions of recessed pointing to fair face brickwork and face brickwork shall be deemed to include square recessed, hollow recessed, weathered pointing, etc</t>
  </si>
  <si>
    <t xml:space="preserve">Half brick walls </t>
  </si>
  <si>
    <t xml:space="preserve">75mm Wide reinforcement built in horizontally </t>
  </si>
  <si>
    <t>ROOF COVERINGS ETC</t>
  </si>
  <si>
    <t>For preambles see "Construction Specifications - General Specification (PW371-A)" and "Construction Specifications - Particular Specification (PW371-B)"</t>
  </si>
  <si>
    <t>The Tenderer is referred to the relevant Clauses in the separate document Model Preambles for Trades (2008 Edition)</t>
  </si>
  <si>
    <t>All items are measured net unless otherwise described</t>
  </si>
  <si>
    <t>Flashings, trimming plates, etc.</t>
  </si>
  <si>
    <t>Prices to include for all cutting and waste and relevant fixing material, unless otherwise described</t>
  </si>
  <si>
    <t>All rates for flashings, trimmings, etc., to include for forming drips and closed ends to troughs of sheet steel roof covering where applicable</t>
  </si>
  <si>
    <t>All items are unless otherwise described measured net</t>
  </si>
  <si>
    <t>PROFILED METAL SHEETING AND ACCESSORIES</t>
  </si>
  <si>
    <t>0,5mm Thick "Klip-lock 700" heavy industrial zincalume roof sheeting with a Z275 galvanised finish on one side in single lengths fixed to timber purlins including heavy industrial galvanised finishings all fixed in strict accordance with the manufacturer's instructions:</t>
  </si>
  <si>
    <t>Sheeting laid to roof with pitch not exceeding 50 degrees in single lengths (measured nett).</t>
  </si>
  <si>
    <t xml:space="preserve">Ridge flashing 660mm girth, three times bent along girth   </t>
  </si>
  <si>
    <t>BILL NO.3</t>
  </si>
  <si>
    <t>PREABMLES</t>
  </si>
  <si>
    <t xml:space="preserve">For preambles see "Construction Specifications - General Specification (PW371-A)" and "Construction Specifications - Particular Specification (PW371-B)" </t>
  </si>
  <si>
    <t>Particle board:</t>
  </si>
  <si>
    <t>Particle board shall comply with the following specifications: a) SABS 1300 Particle board: exterior and flooring type b) SABS 1301 Particle board: interior type</t>
  </si>
  <si>
    <t>Joinery:</t>
  </si>
  <si>
    <t>Descriptions of frames shall be deemed to include frames, transomes, mullions, rails, etc</t>
  </si>
  <si>
    <t>Descriptions of hardwood joinery shall be deemed to include pelleting of bolt holes</t>
  </si>
  <si>
    <t>Fixing</t>
  </si>
  <si>
    <t>Items described as "nailed" shall be deemed to be fixed with hardened steel nails or shot pins to brickwork or concrete</t>
  </si>
  <si>
    <t xml:space="preserve">Decorative laminate finish: </t>
  </si>
  <si>
    <t>Laminate finish shall be glued under pressure.  Edge strips shall be butt jointed at junctions with adjacent similar finish</t>
  </si>
  <si>
    <t>EAVES, VERGES, ETC</t>
  </si>
  <si>
    <t>Everite FC77 pressed fibre-cement</t>
  </si>
  <si>
    <t>Everite medium density plain ungrooved Nutec fascia boards (Code: 040-904), size 225 x 10mm, fixed to timber rafters twice screwed with 12 x 40mm countersunk brass screws with Chromaprep fascia jointing plate between boards and at board ends.</t>
  </si>
  <si>
    <t>DOORS, ETC</t>
  </si>
  <si>
    <t>40mm Semi-solid flush panel door with masonite veneer on both sides and with solid hardwood concealed edges all round</t>
  </si>
  <si>
    <t xml:space="preserve">Door 813 x 2125mm high </t>
  </si>
  <si>
    <t xml:space="preserve">40mm Wrought meranti framed, ledged, braced and battened door of 44 x 150mm top rails and stiles, 22 x 150mm middle legde and braces and 22 x 220mm bottom rail filled in with 22mm V-jointed one side boarding </t>
  </si>
  <si>
    <t xml:space="preserve">40mm Door size 813 x 2125mm high  high with standard weather bar </t>
  </si>
  <si>
    <t>BILL NO.4</t>
  </si>
  <si>
    <t>CEILINGS , ETC.</t>
  </si>
  <si>
    <t>Descriptions:</t>
  </si>
  <si>
    <t>Items described as "nailed" shall be deemed to be fixed with hardened steel nails or pins or shot pinned to brickwork or concrete</t>
  </si>
  <si>
    <t>Items described as "plugged" shall be deemed to include screwing to fibre, plastic or metal plugs at not exceeding 600mm centres, and where described as "bolted" the bolts have been given elsewhere</t>
  </si>
  <si>
    <t>CEILINGS ETC</t>
  </si>
  <si>
    <t>NAILED UP CEILINGS</t>
  </si>
  <si>
    <t>Insulation</t>
  </si>
  <si>
    <t xml:space="preserve">115mm Thick Aerolite pink insulation blanket to manufacturer's specification, laid on ceiling. </t>
  </si>
  <si>
    <t>6mm  "Everite  Nutec"  fibre-cement boards with H-profile primed steel jointing cover strips over joints</t>
  </si>
  <si>
    <t>Ceilings  including  38  x  38mm  brandering at 90deg to trusses at maximum centres of 400mm by 32mm long galvanised nails.</t>
  </si>
  <si>
    <t>Rhino gypsum plasterboard cornices</t>
  </si>
  <si>
    <t xml:space="preserve">75mm Coved cornices. </t>
  </si>
  <si>
    <t xml:space="preserve">Extra  over ceiling for opening for 610 x 610mm trap door of 50 x 76mm wrought softwood rebated framing with one 38 x 38mm sawn softwood cross brander covered with ceiling board and fitted flush in opening </t>
  </si>
  <si>
    <t>Finishes to ironmongery</t>
  </si>
  <si>
    <t>Where applicable finishes to ironmongery are indicated by suffixes in accordance with the following list: BS Satin bronze lacquered CH Chromium plated SC Satin chromium plated SE Silver enamelled GE Grey enamelled AS Anodised silver AB Anodised bronze AG Anodised gold ABL Anodised black PB Polished brass PL Polished and lacquered PT Epoxy coated SD Sanded</t>
  </si>
  <si>
    <t>CATCHES,CABIN HOOKS, ETC</t>
  </si>
  <si>
    <t>ASSA ABLOY or similar approved</t>
  </si>
  <si>
    <t xml:space="preserve">100mm Cabin hook and eye including 70 x 70 x 20mm chamfered hardwood block twice oiled and plugged </t>
  </si>
  <si>
    <t>UNION aluminium door stop (code: AL8730AS) with Anodised Silver finish.</t>
  </si>
  <si>
    <t>LOCKS</t>
  </si>
  <si>
    <t xml:space="preserve">ASSA ABLOY Gower handle on 152 x 41mm backplate with Satin Chrome finish (Code: CZ682-24SC) including 3 lever upright lock (Code: 2252-76SS). </t>
  </si>
  <si>
    <t>ASSA ABLOY 50mm Brass padlock (Code: UN335000000000) with 28mm hardened steel shackle.</t>
  </si>
  <si>
    <t xml:space="preserve">DORMA SH815 Lever handle with rose </t>
  </si>
  <si>
    <t>FRANKE Rodan RODX672 0.8mm thick satin finished or equal approved toilet roll holder plugged to wall.</t>
  </si>
  <si>
    <t>FRANKE BHM 5 Polished stainless single arm rack (code: 359943) or equal approved plugged to wall.</t>
  </si>
  <si>
    <t>ROOM FITTINGS:</t>
  </si>
  <si>
    <t>Kimberly Clark</t>
  </si>
  <si>
    <t>20mm Diameter x 1200mm long rail (PC Amount R200-00 each VAT excl. supplied)</t>
  </si>
  <si>
    <t>Descriptions</t>
  </si>
  <si>
    <t>Descriptions of bolts shall be deemed to include nuts and washers</t>
  </si>
  <si>
    <t>Descriptions of expansion anchors and bolts and chemical anchors and bolts shall be deemed to include nuts, washers and mortices in brickwork or concrete</t>
  </si>
  <si>
    <t>Metalwork described as"holed for bolt(s)" shall be deemed to exclude the bolts unless otherwise described</t>
  </si>
  <si>
    <t>Gates to external doors</t>
  </si>
  <si>
    <t>Single gate and frame size  900 x 2082mm high</t>
  </si>
  <si>
    <t>Single gate and frame size  1200 x 2100mm high</t>
  </si>
  <si>
    <t>1,2mm Double rebated frames suitable for half brick walls</t>
  </si>
  <si>
    <t xml:space="preserve">Frame for door size 813 x 2032mm high </t>
  </si>
  <si>
    <t>Plastering of concrete soffits</t>
  </si>
  <si>
    <t>The plasterer should make sure that the surface to be plastered does not deviate from the required plane by more than 10mm. All high areas should be removed by hacking or cutting. Fill low areas by applying undercoats of plaster not exceeding 15m in thickness, apply one coat plaster to surface, leave to stiffen, strike off with a striker board, and wood float to an even surface and to a thickness of 10 - 15mm thick.</t>
  </si>
  <si>
    <t xml:space="preserve">On walls </t>
  </si>
  <si>
    <t xml:space="preserve">Unglazed Skid-proof Wall Tiles 600 x 600x10mm Thick light grey slip resistant full body porcelain tile fixed with PRO GRIP Super Bond Adhesive (code EZAD103) and flush pointed with PRO GRIP waterproof jointing compound (Code EZGR 559) all to strict manufacturer's instructions (PC Amount R250,00/m2 VAT excl.)  </t>
  </si>
  <si>
    <t xml:space="preserve">On narrow widths, etc. </t>
  </si>
  <si>
    <t xml:space="preserve">Unglazed Skid-proof Floor Tiles 600 x 600x10mm Thick light grey slip resistant full body porcelain tile fixed with PRO GRIP Super Bond Adhesive (code EZAD103) and flush pointed with PRO GRIP waterproof jointing compound (Code EZGR 559) all to strict manufacturer's instructions (PC Amount R250,00/m2 VAT excl.)  </t>
  </si>
  <si>
    <t>On floors and landings</t>
  </si>
  <si>
    <t xml:space="preserve">Skirting of 100mm high cut tile </t>
  </si>
  <si>
    <t>0,6mm Galvanised sheet iron with "Chromadek" finish on one side</t>
  </si>
  <si>
    <t>75 x 100 x 0.6mm thick steel box gutter fixed 500mm centers with weather protect self-leveling screws with washers seals.</t>
  </si>
  <si>
    <t>Extra over eaves gutter for stopped ends</t>
  </si>
  <si>
    <t>Extra over eaves gutter for outlet for 100mm downpipe</t>
  </si>
  <si>
    <t>76 x 76 x 0.6mm thick galvanised steel square downpipe fixed to wall  with straps at 1500mm centers using nail plugs</t>
  </si>
  <si>
    <t>Vaal Sanitaryware Hibiscus vitreous china wall hung basin colour White (Code: 702303WH) with Classic floor mounted pedestal (Code: 715000WH), overall size 510 x 405mm with one taphole including integrated overflow and chainstay hole(basin waste text)(basin waste code prefix)(basin waste code)(basin waste code suffix), bolted to wall with 2No.10mm bolts (Code: 8448Z000) and sealed with silicone sealant where basin meets wall.</t>
  </si>
  <si>
    <t>Vaal Sanitaryware Pearl WC suite comprising pan with P trap, matching 9 litre cistern complete with valveless syphonic fitting, ball valve and matching flush pipe and heavy duty white double flab seat, fixing in position and connecting complete.</t>
  </si>
  <si>
    <t xml:space="preserve">FRANKE Cascade stainless steel CDX621-120 inset slimtop double sink with reversible drainer  or equal approved </t>
  </si>
  <si>
    <t>Cobra Watertech 32mm chrome plated basin waste (Code: 308) with 62mm diameter flange, 80mm long shank and plug.</t>
  </si>
  <si>
    <t>Cobra Carina (Ref.294CA) basin mixer.|No|5|850.00|4 250.00|||25/08/2023 08:37:57|</t>
  </si>
  <si>
    <t>Cobra sink mixer</t>
  </si>
  <si>
    <t>50mm Pipes laid in and including trenches not exceeding 1m deep</t>
  </si>
  <si>
    <t>Class 0 copper pipes</t>
  </si>
  <si>
    <t>'Chubb'</t>
  </si>
  <si>
    <t>9kg Dry chemical powder fire extinguisher, including standard hard wood backing plugged and backing finished with one coat dark stain and two coats clear suede polyurethane varnish</t>
  </si>
  <si>
    <t>GLAZING TO STEEL WITH PUTTY</t>
  </si>
  <si>
    <t>4mm Clear float glass</t>
  </si>
  <si>
    <t>Panes exceeding 0,1m2 and not exceeding 0,5m2</t>
  </si>
  <si>
    <t xml:space="preserve">Mirror size 450 x 700mm high with four (4) screws </t>
  </si>
  <si>
    <t>PREPARATORY WORK TO EXISTING WORK</t>
  </si>
  <si>
    <t>Previously painted plastered surfaces</t>
  </si>
  <si>
    <t>Surfaces shall be thoroughly washed down and allowed to dry completely before any paint is applied. Blistered or peeling paint shall be completely removed and cracks shall be opened, filled with a suitable filler and finished smooth</t>
  </si>
  <si>
    <t xml:space="preserve">Previously painted metal surfaces </t>
  </si>
  <si>
    <t>Surfaces shall be thoroughly rubbed and cleaned down.  Blistered or peeling paint shall be completely removed down to bare metal</t>
  </si>
  <si>
    <t>Previously painted wood surfaces</t>
  </si>
  <si>
    <t>Surfaces shall be thoroughly cleaned down.  Blistered or peeling paint shall be completely removed and cracks and crevices shall be primed, filled with suitable filler and finished smooth</t>
  </si>
  <si>
    <t>PAINTWORK ETC TO NEW WORK</t>
  </si>
  <si>
    <t>Plascon Velvaglo Satin to interior new mild steel.Surface to be clean and dry.  Remove surface contaminants using Metalcare Aquasolv Degreaser (GR 1) with bristle brush or Brillo pads.  Rinse thoroughly with tap water until surface is water break-free.  Remove rust and millscale by abrasive blasting to ISO 8501 - 01:1988 - Sa2½ or by hand/mechanical wire brushing to St3 of the same standard.  Allow to dry completely and prime within 4 hours of cleaning. Prime with one coat Metalcare Mild Steel Primer (UC 501) with an overcoating time of 16 hours and finish with two coats Velvaglo Satin (VLO) with 16 hours drying time between coats, for a maintenance cycle of 7 years in a  C1 - inland environment.</t>
  </si>
  <si>
    <t xml:space="preserve">On gates, grilles, burglar screens, balustrading, etc (both sides measured over the full flat area ) </t>
  </si>
  <si>
    <t>Prepare and apply one  "Dulux " wood primer, one coat "Dulux" undercoat for all surfaces and two coats "Dulux Silthane Silk" enamel paint or similar approved</t>
  </si>
  <si>
    <t>Plascon Polvin Super Acrylic to interior new fibre cement.Surface to be dry, sound and clean, with a moisture content, measured with a Doser Hygrometer (or equivalent), of BD 2 scale - 8% or less. Prime with one coat Plascon Plaster Primer (UC 56) with an overcoating time of 16 hours and finish with two coats Polvin Super Acrylic (EPL) with 1 hour drying time between coats, for a maintenance cycle of 5 years in a  C1 - inland environment.</t>
  </si>
  <si>
    <t>On ceilings and cornices</t>
  </si>
  <si>
    <t>Plascon Sure Coat Gloss Enamel to exterior new fibre cement.Surface to be dry, sound and clean, with a moisture content, measured with a Doser Hygrometer (or equivalent), of BD 2 scale - 8% or less. Prime with one coat Plascon Plaster Primer (UC 56) with an overcoating time of 16 hours and finish with two coats Sure Coat Gloss Enamel (SGE) with 16 hours drying time between coats, for a maintenance cycle of 2 years in a  C1 - inland environment.</t>
  </si>
  <si>
    <t xml:space="preserve">On fascias and barge boards </t>
  </si>
  <si>
    <t>PAINTWORK, ETC TO PREVIOUSLY PAINTED WORK</t>
  </si>
  <si>
    <t>Clean down, prepare and apply one coat alkali resistant plaster primer, one coat pure acrylic paint thinned with 20% water and one coat interior quality pure acrylic (with teflon) paint on:</t>
  </si>
  <si>
    <t>On internal walls</t>
  </si>
  <si>
    <t>Clean down, prepare and apply one coat zinc phosphate primer, one coat universal undercoat and two coats high gloss enamel paint on:</t>
  </si>
  <si>
    <t xml:space="preserve">On door frames </t>
  </si>
  <si>
    <t xml:space="preserve">On windows with burglar bars </t>
  </si>
  <si>
    <t>Repairs of steel columns by taxi rank</t>
  </si>
  <si>
    <t>Provide the amount of R100 000.00 (one hundred thousand rand) for mechanical services by Specialists</t>
  </si>
  <si>
    <t>Provide the sum of R100 000-00 (one hundred thousand rand) for Electrical Installation by Specialists</t>
  </si>
  <si>
    <t>ROOF COVERINGS, ETC</t>
  </si>
  <si>
    <t>CEILINGS, ETC</t>
  </si>
  <si>
    <t>METALWORKS, ETC</t>
  </si>
  <si>
    <t>PLUMBING AND DRAINAGE (PROVISIONAL)</t>
  </si>
  <si>
    <t>Carpentry and Joinery</t>
  </si>
  <si>
    <t>Ironmongery</t>
  </si>
  <si>
    <t>Plastering</t>
  </si>
  <si>
    <t>Plumbing and Drainage</t>
  </si>
  <si>
    <t>Mechanical Installation</t>
  </si>
  <si>
    <t xml:space="preserve">REFURBISHMENT OF BURGERSFORT TAXI RANK </t>
  </si>
  <si>
    <t>Roof covering circular on plan on elevation along the fall to 1.2m radius</t>
  </si>
  <si>
    <t>On corrugated iron and sheeting (measured flat)</t>
  </si>
  <si>
    <t>Cobra Carina (RE:294CA) basib mixer</t>
  </si>
  <si>
    <t>REFURBISHMENT OF EXISTING BUILDINGS</t>
  </si>
  <si>
    <t>PROPOOSED NEW OFFICE BLOCK</t>
  </si>
  <si>
    <t>Unless otherwise stated, all usable material from the demolitions should be kept safely and handed over to the school governing body or the school principal who shall sign for all material received.</t>
  </si>
  <si>
    <t>DEMOLITIONS, ETC.</t>
  </si>
  <si>
    <t>Budgetary allowance</t>
  </si>
  <si>
    <t>SECTION NO. 2</t>
  </si>
  <si>
    <t>BILL NO.1</t>
  </si>
  <si>
    <t>FOUNDATIONS</t>
  </si>
  <si>
    <t>EARTHWORKS</t>
  </si>
  <si>
    <t xml:space="preserve">For preambles see "Model Preambles for Trades (2008 Edition)" and Supplementary preambles as specified in the Trades </t>
  </si>
  <si>
    <t>Nature of ground</t>
  </si>
  <si>
    <t>Use "assumed to be" if no trial holes, soils investigations, etc have been carried out - discuss with engineer.  Use "Trial holes indicate that" where the ground has been investigated by means of trial holes</t>
  </si>
  <si>
    <t>A soils investigation has been carried out on site by the engineer and the report is annexed to these bills of quantities. Descriptions of excavations shall be deemed to include all ground conditions classifiable as "earth" described in the above report and where conditions of a more difficult character are indicated these are separately measured</t>
  </si>
  <si>
    <t>Carting away of excavated material</t>
  </si>
  <si>
    <t>Descriptions of carting away of excavated material shall be deemed to include loading excavated material onto trucks directly from the excavations or, alternatively, from stock piles situated on the building site</t>
  </si>
  <si>
    <t>Filling</t>
  </si>
  <si>
    <t>Notwithstanding the reference to prescribed multiple handling in clause 1 page 6 of the Standard System of Measuring Building Work, prices for filling and backfilling shall include for all selection and any multiple handling of material</t>
  </si>
  <si>
    <t>Soil poisoning</t>
  </si>
  <si>
    <t>SITE CLEARANCE ETC</t>
  </si>
  <si>
    <t>Site clearance</t>
  </si>
  <si>
    <t>Digging up and removing rubbish, debris, vegetation, hedges, shrubs and trees not exceeding 200mm girth, bush, etc</t>
  </si>
  <si>
    <t>Earthworks</t>
  </si>
  <si>
    <t xml:space="preserve">Rip and scarify ground level to a depth of 150mm and consolidate to 90% mod. AASHTO density </t>
  </si>
  <si>
    <t xml:space="preserve">EXCAVATION, FILLING, ETC </t>
  </si>
  <si>
    <t>Excavation in earth not exceeding 2m deep</t>
  </si>
  <si>
    <t xml:space="preserve">Trenches </t>
  </si>
  <si>
    <t>Extra over trench and hole excavations in earth for excavation in</t>
  </si>
  <si>
    <t>Soft rock</t>
  </si>
  <si>
    <t xml:space="preserve">Hard rock </t>
  </si>
  <si>
    <t>Extra over all excavations for carting away</t>
  </si>
  <si>
    <t xml:space="preserve">Surplus material from excavations  on site to a dumping site to be located by the contractor </t>
  </si>
  <si>
    <t>Risk of collapse of excavations</t>
  </si>
  <si>
    <t>Sides of trench and hole excavations not exceeding 1,5m deep</t>
  </si>
  <si>
    <t>Keeping excavations free of water</t>
  </si>
  <si>
    <t xml:space="preserve">Keeping excavations free of all water other than subterranean water </t>
  </si>
  <si>
    <t>Earth filling obtained from the excavations and /or prescribed stock piles on site including compacted to  93% Mod AASHTO density</t>
  </si>
  <si>
    <t xml:space="preserve">Backfilling to trenches, holes, etc </t>
  </si>
  <si>
    <t>Under floors, steps, paving etc.</t>
  </si>
  <si>
    <t>Earth filling supplied by the contractor compacted to 93% Mod AASHTO density</t>
  </si>
  <si>
    <t xml:space="preserve">Under floors, steps, paving etc. </t>
  </si>
  <si>
    <t xml:space="preserve">Modified AASHTO Density </t>
  </si>
  <si>
    <t>SOIL POISONING</t>
  </si>
  <si>
    <t>Weedkiller mixed in accordance to supplier's specifications</t>
  </si>
  <si>
    <t xml:space="preserve">To bottoms and sides of trenches, etc. </t>
  </si>
  <si>
    <t>Under floors etc including forming and poisoning shallow furrows against foundation walls etc, filling in furrows and ramming</t>
  </si>
  <si>
    <t>Soil insecticide</t>
  </si>
  <si>
    <t xml:space="preserve">To bottoms and sides of trenches etc </t>
  </si>
  <si>
    <t>CONCRETE, FORMWORK AND REINFORCEMENT</t>
  </si>
  <si>
    <t>UNREINFORCED CONCRETE CAST AGAINST EXCAVATED SURFACES</t>
  </si>
  <si>
    <t>15MPa/19mm concrete</t>
  </si>
  <si>
    <t xml:space="preserve">Surface blinding under footings and bases </t>
  </si>
  <si>
    <t>REINFORCED CONCRETE CAST AGAINST EXCAVATED SURFACES</t>
  </si>
  <si>
    <t>25MPa/19mm concrete</t>
  </si>
  <si>
    <t xml:space="preserve">Strip footings  </t>
  </si>
  <si>
    <t>REINFORCEMENT</t>
  </si>
  <si>
    <t>Mild steel reinforcement to structural concrete work</t>
  </si>
  <si>
    <t>t</t>
  </si>
  <si>
    <t>10mm Diameter bars</t>
  </si>
  <si>
    <t>High tensile steel reinforcement to structural concrete work</t>
  </si>
  <si>
    <t>16mm Diameter bars</t>
  </si>
  <si>
    <t>TEST CUBES</t>
  </si>
  <si>
    <t>Sets</t>
  </si>
  <si>
    <t>Allow for preparing a set of three concrete strength test cubes, each size 150 x 150 x 150mm, sending them to an approved Testing Laboratory for testing and paying all charges in connection therewith.</t>
  </si>
  <si>
    <t xml:space="preserve">SMOOTH FORMWORK (DEGREE OF ACCURACY III) </t>
  </si>
  <si>
    <t xml:space="preserve">Smooth formwork to sides </t>
  </si>
  <si>
    <t xml:space="preserve">Edges, risers, ends and reveals not exceeding 300mm high or wide </t>
  </si>
  <si>
    <t xml:space="preserve">BRICKWORK </t>
  </si>
  <si>
    <t xml:space="preserve">One brick walls </t>
  </si>
  <si>
    <t xml:space="preserve">One and a half brick walls  </t>
  </si>
  <si>
    <t>150mm Wide reinforcement built in horizontally</t>
  </si>
  <si>
    <t>230mm Wide reinforcement built in horizontally</t>
  </si>
  <si>
    <t>FACE BRICKWORK</t>
  </si>
  <si>
    <t>Face bricks (Purchase price of R7 000-00/1000 VAT excl. delivered to site) pointed with recessed horizontal and vertical joints</t>
  </si>
  <si>
    <t>Extra over brickwork for face brickwork</t>
  </si>
  <si>
    <t xml:space="preserve">SECTION NO.2 </t>
  </si>
  <si>
    <t xml:space="preserve">For preambles see "Model Preambles for Trades (2008 Edition)" and Supplementary preambles as specified in the Trades  </t>
  </si>
  <si>
    <t>Cost of tests</t>
  </si>
  <si>
    <t>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to the approval of the architect.  (Test cubes are measured separately)</t>
  </si>
  <si>
    <t>Breeze concrete shall consist of twelve parts clean dry furnace ash, free from coal or other foreign matter, to one part cement (12:1), the ash graded up to particles which will pass a 16,5mm ring from a minimum which fails to pass a 4,75mm mesh.  The finer materials from the screening are to be first mixed with the cement into a mortar and the ash added afterwards and thoroughly incorporated</t>
  </si>
  <si>
    <t>Foamcement  lightwieght concrete</t>
  </si>
  <si>
    <t>Foamcement lightweight concrete is to have a density of 600kg/m3 for the top 50mm and 400kg/m3 for the remaining thickness.  The minimum thickness at outlets, channels, etc shall be 50mm</t>
  </si>
  <si>
    <t>Celbeton lightweight concrete</t>
  </si>
  <si>
    <t>Celbeton lightweight concrete is to have a density of 1000kg/m3 for the top 20mm and 480kg/m3 for the remaining thickness.  The minimum thickness at outlets, channels, etc shall be 30mm</t>
  </si>
  <si>
    <t>Formwork</t>
  </si>
  <si>
    <t>Description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</si>
  <si>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</si>
  <si>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Formworks to soffits of solid etc shall be deemed to be slabs not exceeding 250mm thick unless otherwise described</t>
  </si>
  <si>
    <t>Formwork to sides of bases, pile caps, ground beams, etc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</si>
  <si>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LIGHTWEIGHT CONCRETE</t>
  </si>
  <si>
    <t>Breeze concrete</t>
  </si>
  <si>
    <t xml:space="preserve">Grading 50mm maximum thickness  to falls for waterproofing (e/m) </t>
  </si>
  <si>
    <t>20MPa/19mm concrete</t>
  </si>
  <si>
    <t xml:space="preserve">Surface beds cast in panels on waterproofing. </t>
  </si>
  <si>
    <t>REINFORCED CONCRETE</t>
  </si>
  <si>
    <t>30MPa/19mm concrete</t>
  </si>
  <si>
    <t xml:space="preserve">Slabs including beams and inverted beams </t>
  </si>
  <si>
    <t>CONCRETE SUNDRIES</t>
  </si>
  <si>
    <t xml:space="preserve">Finishing top surfaces of concrete smooth with a steel trowel </t>
  </si>
  <si>
    <t xml:space="preserve">Surface beds, slabs, etc </t>
  </si>
  <si>
    <t xml:space="preserve">Finishing smooth top surfaces of grading to fall for waterproof </t>
  </si>
  <si>
    <t>MOVEMENT JOINTS ETC</t>
  </si>
  <si>
    <t>Saw cut joints</t>
  </si>
  <si>
    <t xml:space="preserve">5 x 50mm Saw cut joints in top of concrete </t>
  </si>
  <si>
    <t>Expansion joints with bitumen impregnated softboard between concrete and brickwork</t>
  </si>
  <si>
    <t xml:space="preserve">10mm Joints not exceeding 300mm high along edges of surface beds </t>
  </si>
  <si>
    <t xml:space="preserve">Allow for preparing a set of three concrete strength test cubes, each size 150 x 150 x 150mm, sending them to an approved Testing Laboratory for testing and paying all charges in connection therewith </t>
  </si>
  <si>
    <t>Smooth formwork to sides</t>
  </si>
  <si>
    <t>Beams</t>
  </si>
  <si>
    <t xml:space="preserve">Smooth formwork to soffits </t>
  </si>
  <si>
    <t xml:space="preserve">Slabs exceeding 250mm and not exceeding 500mm thick propped up exceeding 5m high and not exceeding 6,5m high </t>
  </si>
  <si>
    <t>Sondor</t>
  </si>
  <si>
    <t>Sondor Performance Foams Jointex low density (33kg/m³), cross linked, closed cell, expanded polyethylene joint former, size 85 x 10mm thick with tear off strip fitted to concrete surface with adhesive as per adhesive manufacturer's recommendation.</t>
  </si>
  <si>
    <t xml:space="preserve">REINFORCEMENT </t>
  </si>
  <si>
    <t>8mm Diameter bars</t>
  </si>
  <si>
    <t>Fabric reinforcement</t>
  </si>
  <si>
    <t xml:space="preserve">Steeledale Mesh standard square fabric mesh, nominal mass 1,93 kg/m² with nominal 5,6mm thick wires and 200 x 200mm pitch (code 193), complying with SANS 1024/2006 requirements, in sheets 2,4 x 6m long. </t>
  </si>
  <si>
    <t xml:space="preserve">One  brick walls  </t>
  </si>
  <si>
    <t xml:space="preserve">150mm Wide reinforcement built in horizontally </t>
  </si>
  <si>
    <t>Galvanised hoop iron cramps, ties, etc</t>
  </si>
  <si>
    <t xml:space="preserve">30 x 1,6mm Roof tie 1,5m long with one end fixed to timber and other end built into brickwork </t>
  </si>
  <si>
    <t>Allied Concrete prestressed fabricated lintels</t>
  </si>
  <si>
    <t>110 x 75mm Lintels in lengths not exceeding 3m</t>
  </si>
  <si>
    <t>Holes</t>
  </si>
  <si>
    <t>Leave or form opening through one brickwall for pipe n.e 100mm diameter</t>
  </si>
  <si>
    <t>Leave or form opening through one brickwall for pipe exceeding 100mm and n.e 200mm diameter</t>
  </si>
  <si>
    <t>Air bricks etc</t>
  </si>
  <si>
    <t>229 x 76mm Clay vermin proof air brick</t>
  </si>
  <si>
    <t>Face bricks (Purchase price of R7 000/1000 VAT excl. delivered to site) pointed with recessed horizontal and vertical joints</t>
  </si>
  <si>
    <t xml:space="preserve">Extra over brickwork for face brickwork </t>
  </si>
  <si>
    <t xml:space="preserve">Half brick wall in beam filling </t>
  </si>
  <si>
    <t>Fair cutting and fitting around pipe exceeding 100mm diameter</t>
  </si>
  <si>
    <t>Fair cutting and fitting around pipe not exceeding 100mm diameter</t>
  </si>
  <si>
    <t>Fair cutting and fitting around pipe exceeding 100mm  and not exceeding 200mm diameter</t>
  </si>
  <si>
    <t>Brick-on-edge header course copings, sills, etc of  face bricks   (Purchase price R7 000-00/1000 VAT excl. delivered to site) pointed with recessed joints on all exposed faces</t>
  </si>
  <si>
    <t xml:space="preserve">220mm Wide sill set sloping and slightly protecting outside  </t>
  </si>
  <si>
    <t xml:space="preserve">Header course copings, sills, etc </t>
  </si>
  <si>
    <t xml:space="preserve">220mm Wide sill set sloping and slightly protecting outside </t>
  </si>
  <si>
    <t>WATERPROOFING</t>
  </si>
  <si>
    <t>Waterproofing</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</si>
  <si>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</si>
  <si>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DAMP-PROOFING OF WALLS AND FLOORS</t>
  </si>
  <si>
    <t>One layer of 375 micron Consol Plastic  Brikgrip DPC" embossed damp proof course</t>
  </si>
  <si>
    <t xml:space="preserve">In walls </t>
  </si>
  <si>
    <t>One layer of 250 micron "Consol Plastic USB Green" waterproof sheeting sealed at laps with "Gunplas Pressure Sensitive Tape"</t>
  </si>
  <si>
    <t xml:space="preserve">Under surface beds </t>
  </si>
  <si>
    <t>JOINT SEALANTS ETC</t>
  </si>
  <si>
    <t>Sika Primer-3N one component epoxy polyurethane based primer for joint sealants (Sikaflex-PRO 2HP and Sikaflex 11FC), applied in accordance with the manufacturer's instructions.</t>
  </si>
  <si>
    <t xml:space="preserve">10 x 15mm In expansion joints including raking out of expansion joint filler as necessary </t>
  </si>
  <si>
    <t>BILL NO.5</t>
  </si>
  <si>
    <t>Pressed fibre-cement</t>
  </si>
  <si>
    <t xml:space="preserve">20mm thick Fibre Cement Fascias and badge boards </t>
  </si>
  <si>
    <t xml:space="preserve">44mm Wrought meranti framed, ledged, braced and battened door of 44 x 150mm top rails and stiles, 22 x 150mm middle legde and braces and 22 x 220mm bottom rail filled in with 22mm V-jointed one side boarding </t>
  </si>
  <si>
    <t xml:space="preserve">Door size 813 x 2032mm high  with standard weather bar  </t>
  </si>
  <si>
    <t>BILL NO.6</t>
  </si>
  <si>
    <t>50mm glass fibre insulation blanket to manufacturer's specification, laid on ceiling.</t>
  </si>
  <si>
    <t xml:space="preserve">75mm Coved cornices </t>
  </si>
  <si>
    <t>BILL NO.7</t>
  </si>
  <si>
    <t>Yale</t>
  </si>
  <si>
    <t xml:space="preserve">Yale SS201 Keyhole  curve handle (Code: P501-KH-31-01), including Two (2) lever stainless steel lock case (Code: 22955-76SS) </t>
  </si>
  <si>
    <t>Assa Abloy</t>
  </si>
  <si>
    <t>Splashworks</t>
  </si>
  <si>
    <t xml:space="preserve">Splashworks Chrome plated Suction round toilet roll holder (Code: SUC92051), overall size 170 x 55 x 140mm high, including Suction round adhesive discs- 2 pack (Code: SUC99039), installed in accordance with the manufacturer's recommendations. </t>
  </si>
  <si>
    <t xml:space="preserve">Splashworks Chrome plated Bay 600mm double towel rail (Code: 21-BAY-DTR6-CHR), overall size 140 x 160 x 875mm high, plugged and screwed to wall with dome head screws, installed in accordance with the manufacturer's recommendations.  </t>
  </si>
  <si>
    <t>BILL NO.8</t>
  </si>
  <si>
    <t xml:space="preserve">For Preambles refer to "Department of Public Works: Specification of material and methods to be used - PW371" </t>
  </si>
  <si>
    <t>AAAMSA guide</t>
  </si>
  <si>
    <t>All windows, doors, etc shall comply with and meet the minimum recommended performance requirements as set out in the General Specification for Architectural Aluminium and Glass Products (Third Edition) as published by the Association of Architectural Aluminium Manufacturers of South Africa (AAAMSA)</t>
  </si>
  <si>
    <t>Finish</t>
  </si>
  <si>
    <t>The windows, doors, etc shall be natural anodised to a thickness of 25 micron and shall comply with SABS 999 and 1407</t>
  </si>
  <si>
    <t>Glass</t>
  </si>
  <si>
    <t>Glazing to be with patent rubber gaskets with glazing beads and comply with BS 952. Thickness of glass shall be in accordance with table 1 (Part N : Glazing ). Safety glass shall comply with SABS 1263. The National Building Regulations shall be observed with regard to the specification of safety glass</t>
  </si>
  <si>
    <t>Design indemnity</t>
  </si>
  <si>
    <t>The contractor is to submit with his tender the "Form of Indemnity", annexed to this document, fully completed and signed</t>
  </si>
  <si>
    <t>Drawings</t>
  </si>
  <si>
    <t xml:space="preserve">Tenderers are referred to architect's drawings annexed to these bills of quantities for full details of windows, doors, etc </t>
  </si>
  <si>
    <t>Pricing.</t>
  </si>
  <si>
    <t>All window prices should include alluminium louvres as shown</t>
  </si>
  <si>
    <t>General</t>
  </si>
  <si>
    <t>Workshop drawings to be approved by the architect before manufacture</t>
  </si>
  <si>
    <t>Hinges, etc.</t>
  </si>
  <si>
    <t>All door frames are to have three  (3) heavy duty hinges</t>
  </si>
  <si>
    <t xml:space="preserve">Single gate and frame size  1000 x 2185mm high (PC Amount R3 000-00 each VAT excl. supplied and installed to site)  (Nutrition Centre) </t>
  </si>
  <si>
    <t xml:space="preserve">Security bars size  3210 x 2185mm high (PC Amount R3 900-00 each VAT excl. supplied and installed to site)  </t>
  </si>
  <si>
    <t>1,2mm Double rebated frames suitable for one brick walls</t>
  </si>
  <si>
    <t xml:space="preserve">Frame for door size 813 x 2032mm </t>
  </si>
  <si>
    <t xml:space="preserve">NATURAL ANODISED ALUMINIUM DOORS, WINDOWS, ETC. </t>
  </si>
  <si>
    <t>Natural anodised aluminium windows, doors, etc including frames and sub-frames, fixing, silicone sealant all round, ironmongery and glazing with 6,5mm P.V.B faidband laminated safety glass</t>
  </si>
  <si>
    <t>Purpose made aluminium window size 900 x 650 mm high supplied, delivered and installed on site by an approved specialist</t>
  </si>
  <si>
    <t xml:space="preserve">Purpose made aluminium window size 1500x 1200mm high(delivered and installed on site by an approved specialist)  </t>
  </si>
  <si>
    <t xml:space="preserve">Purpose made aluminium window size 1800 x 1200mm high ( supplied, delivered and installed on site by an approved specialist)  </t>
  </si>
  <si>
    <t xml:space="preserve">Purpose made door  size 4200 x 2125mm high supplied, delivered and installed on site by an approved specialist)  </t>
  </si>
  <si>
    <t>SCREEDS</t>
  </si>
  <si>
    <t>Screeds on concrete</t>
  </si>
  <si>
    <t xml:space="preserve">20mm Thick on floors </t>
  </si>
  <si>
    <t xml:space="preserve">On narrow widths </t>
  </si>
  <si>
    <t>BILL NO.10</t>
  </si>
  <si>
    <t xml:space="preserve">For preambles see "Model Preambles for Trades (2008 Edition)" and Supplementary preambles as specified in the Trades. </t>
  </si>
  <si>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</si>
  <si>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t>Glazed ceramic wall tiles fixed with adhesive to plaster (plaster elsewhere) (PC Amount R150-00/m2 Vat excl supplied)</t>
  </si>
  <si>
    <t>On walls</t>
  </si>
  <si>
    <t>300 x 300 x 11,5mm Ceramic floor tiles fixed with adhesive to plaster (plaster elsewhere) and flush pointed with tinted waterproof jointing compound (PC Amount R150-00/m2 Vat excl supplied)</t>
  </si>
  <si>
    <t xml:space="preserve">On floors and landings </t>
  </si>
  <si>
    <t xml:space="preserve">Skirting formed of ceramic tile cut to 300 x 75mm high  </t>
  </si>
  <si>
    <t xml:space="preserve">400 x 400 x 11,5mm  Non-slip ceramic flloor tiles (PC R125.00/m2 VAT excl. supplied) laid in stretcher bond with TAL adhesive with 6mm joints in both direction flush pointed with tinted waterproof jointing compound  </t>
  </si>
  <si>
    <t xml:space="preserve">Skirting 400 x 100mm high of cut skirting tiles </t>
  </si>
  <si>
    <t xml:space="preserve">Aluminium edge strip on top of cut skirting (PC Amount R25-00/m Vat excl. supplied and delivered to site) </t>
  </si>
  <si>
    <t>BILL NO.11</t>
  </si>
  <si>
    <t>Polycop polypropylene pipes:</t>
  </si>
  <si>
    <t>Polypropylene pipes 54mm diameter and under shall be seamless copper coloured class 16 pipes jointed with "Fast-fuse" heat welded thermoplastic or brass compression fittings as designed for use with copper pipes as stated</t>
  </si>
  <si>
    <t>Pipes shall be firmly fixed to walls etc with coloured nylon snap-in pipe clips with provision for accommodating thermal movement and jointed and fixed strictly in accordance with the manufacturer's instructions</t>
  </si>
  <si>
    <t>All pipe diameters are nominal external</t>
  </si>
  <si>
    <t>Polylink polypropylene pipes:</t>
  </si>
  <si>
    <t>Polypropylene pipes 63mm diameter and over shall be class 12 pipes jointed with cast iron "Supraclamp" running joints</t>
  </si>
  <si>
    <t>Fusion welded bends, once or twice mitred as necessary, and tees shall be factory manufactured</t>
  </si>
  <si>
    <t>Fusion welded bends and tees shall include jointing to pipes with PVC rubber ring double Z joint couplers</t>
  </si>
  <si>
    <t>Branch tees shall include flanged and bolted joints to "Polycop" branch pipes in addition and for brass compression male iron to copper straight couplers</t>
  </si>
  <si>
    <t>Reducers shall include jointing to pipes with PVC rubber ring double Z joint couplers and reducers shall be of sufficient overall length to accommodate same</t>
  </si>
  <si>
    <t>All pipes shall be jointed and fixed strictly in accordance with the manufacturer's instructions</t>
  </si>
  <si>
    <t>Concrete pipes:</t>
  </si>
  <si>
    <t>Pipes shall be jointed with ogee joints with rubber collars or socket and spigot joints with rubber rings</t>
  </si>
  <si>
    <t>Vitrified clay pipes:</t>
  </si>
  <si>
    <t>Pipes shall rest on solid ground and, where necessary, pockets of sufficient size shall be cut around joints to enable the jointing to be properly performed or, alternatively, pipes shall be bedded full length on and including unreinforced concrete laid in a semi-dry state immediately before pipes are laid</t>
  </si>
  <si>
    <t>Sewer and drainage pipes and fittings shall be jointed and sealed with butyl rubber rings</t>
  </si>
  <si>
    <t>uPVC pipes and fittings:</t>
  </si>
  <si>
    <t>Soil, waste and vent pipes and fittings shall be solvent weld jointed</t>
  </si>
  <si>
    <t>uPVC pressure pipes and fittings:</t>
  </si>
  <si>
    <t>Pipes for water supply shall be of the class stated</t>
  </si>
  <si>
    <t>Pipes of 40mm diameter and smaller shall be plain ended with solvent welded uPVC loose sockets and fittings</t>
  </si>
  <si>
    <t>Pipes of 50mm diameter and greater shall have sockets and spigots with push in type integral rubber ring joints.  Bends shall be uPVC and all other fittings shall be cast iron, all with similar push-in type joints</t>
  </si>
  <si>
    <t>Copper pipes:</t>
  </si>
  <si>
    <t>Pipes shall be hard drawn and half-hard pipes of the class stated.  Class 0 (thin walled hard drawn) pipes shall not be bent.  Class 1 (thin walled half-hard), class 2 (half-hard) and class 3 (heavy walled half-hard) pipes shall only be bent with benders with inner and outer formers.  Fittings to copper waste, vent and anti-syphon pipes, capillary solder fittings and compression fittings shall be "Cobra Watertech" type.  Capillary solder fittings shall comply with ISO 2016.  Only compression fittings shall be used in walls or in ground</t>
  </si>
  <si>
    <t>Fixing of pipes</t>
  </si>
  <si>
    <t>Unless specifically otherwise stated, descriptions of pipes shall be deemed to include fixing to walls etc, casting in, building in or suspending not exceeding 1m below suspension level</t>
  </si>
  <si>
    <t>Lead pipes and fittings</t>
  </si>
  <si>
    <t>All soldered joints shall be wiped and brass unions shall be used for jointing lead to steel</t>
  </si>
  <si>
    <t>Reducing fittings</t>
  </si>
  <si>
    <t>Where fittings have reducing ends or branches they are described as "reducing".  In the case of pipes with diameters not exceeding 60mm only the largest end or branch size is given. Should the contractor wish to use other fittings and bushes or reducers he may do so on the understanding that no claim in this regard will be entertained.  In the case of pipes with diameters exceeding 60mm all sizes are given and no claim for extra bushes, reducers, etc will be entertained</t>
  </si>
  <si>
    <t>Wire gratings</t>
  </si>
  <si>
    <t>Descriptions of gutter outlets etc shall be deemed to include wire balloon gratings</t>
  </si>
  <si>
    <t>Septic tanks</t>
  </si>
  <si>
    <t>Descriptions of septic tanks shall be deemed to include excavation, bedding and jointing, concrete base slabs, jointing to drains and backfilling, compaction, etc all in accordance with the manufacturer's instructions</t>
  </si>
  <si>
    <t>Exposed concrete surfaces</t>
  </si>
  <si>
    <t>Exposed surfaces of concrete stormwater channels, cover slabs, inspection eye marker slabs, gulley tops, cleaning eye tops, catchpits, inspection chambers, etc shall be finished smooth with plaster</t>
  </si>
  <si>
    <t>Excavations</t>
  </si>
  <si>
    <t>No claim for rock excavation will be entertained unless the contractor has timeously notified the quantity surveyor thereof prior to backfilling</t>
  </si>
  <si>
    <t>Soft rock and "hard rock" shall be as defined in "Earthworks"</t>
  </si>
  <si>
    <t>Laying, backfilling, bedding, etc. of pipes</t>
  </si>
  <si>
    <t>Pipes shall be laid and bedded and trenches shall be carefully backfilled in accordance with manufacturers' instructions</t>
  </si>
  <si>
    <t>Where no manufacturers' instructions exist pipes shall be laid in accordance with clauses 5.1 and 5.2 of each of the following: SABS 1200 L : Medium-pressure pipelines LD : Sewers LE : Stormwater drainage Pipe trenches etc shall be backfilled in accordance with clauses 3, 5.5, 5.6, 5.7 and 7 of SABS 1200 DB : Earthworks (Pipe trenches) Pipes shall be bedded in accordance with clauses 3.1 to 3.4.1, 5.1 to 5.3 and 7 of SABS 1200 LB : Bedding (Pipes). Unless otherwise described bedding of rigid pipes shall be class B bedding</t>
  </si>
  <si>
    <t>Flush pans</t>
  </si>
  <si>
    <t>Flush pans shall have straight or side outlets and "P" or "S" traps as necessary</t>
  </si>
  <si>
    <t>Stainless steelbasins, sinks, wash troughs, urinals, etc.</t>
  </si>
  <si>
    <t>Units shall have standard aprons on all exposed edges and tiling keys against walls where applicable</t>
  </si>
  <si>
    <t>Waste unions</t>
  </si>
  <si>
    <t>Descriptions of waste unions shall be deemed to include rubber or vulcanite plugs and chains fixed to fittings</t>
  </si>
  <si>
    <t>Steel sectional water tanks</t>
  </si>
  <si>
    <t>Tanks shall comply with SABS CKS 114</t>
  </si>
  <si>
    <t>Densyl petrolatum anti-corrosion tape as manufactured by Denso SA (Pty) Ltd.</t>
  </si>
  <si>
    <t>Pipes to be taped shall be coated with the appropriate primer and the tape shall be applied with minimum 15mm lap per spiral unless otherwise described</t>
  </si>
  <si>
    <t>Couplings and fittings to pipes shall be taped in strict accordance with the manufacturer's instructions including all mastic, tape, "Layflat" sheeting, securing of same, etc</t>
  </si>
  <si>
    <t>Galvanised steel metal gutters</t>
  </si>
  <si>
    <t>102 x 125mm Galvanised steel metal gutters</t>
  </si>
  <si>
    <t xml:space="preserve">Extra over eaves gutter for stopped end </t>
  </si>
  <si>
    <t xml:space="preserve">Extra over eaves gutter for  angle </t>
  </si>
  <si>
    <t xml:space="preserve">Extra over eaves gutter for outlet for 76mm dia Galvanised steel rainwater downpipe </t>
  </si>
  <si>
    <t xml:space="preserve">100 x 100mm Rectangular rainwater pipes </t>
  </si>
  <si>
    <t xml:space="preserve">Extra over 100 x 100mm rainwater pipe for eaves offset 450mm projection </t>
  </si>
  <si>
    <t xml:space="preserve">Extra over rainwater pipe for shoe </t>
  </si>
  <si>
    <t>SOIL DRAINAGE</t>
  </si>
  <si>
    <t xml:space="preserve">The following in trenches for pipes (pipes e/m) </t>
  </si>
  <si>
    <t>Excavation not exceeding 2m deep</t>
  </si>
  <si>
    <t>Risk of collapse to sides of trench and hole excavations not exceeding 1,5m deep</t>
  </si>
  <si>
    <t>Rip and scarify ground level to a depth of 150mm and consolidate to 90% mod. AASHTO density (minimum CBR 3)</t>
  </si>
  <si>
    <t xml:space="preserve">Weedkiller mixed in accordance to supplier's specifications and applied under floors and sides of holes, etc  </t>
  </si>
  <si>
    <t xml:space="preserve">Soil poisoning  mixed in accordance to supplier's specifications and applied under floors and sides of holes, etc </t>
  </si>
  <si>
    <t xml:space="preserve">Backfilling to trenches, holes, with selected materials supplied by the contractor  compacted in 150mm layers to 90% Mod AASHTO density to form fill blanket  </t>
  </si>
  <si>
    <t xml:space="preserve">Backfilling to trenches, holes, with materials obtained from excavations compacted in 150mm layers to 90% Mod AASHTO density </t>
  </si>
  <si>
    <t xml:space="preserve">Backfilling to trenches, holes, with selected granular supplied by the contractor materials compacted in 150mm layers to 90% Mod AASHTO density to form bedding cradle  </t>
  </si>
  <si>
    <t>Extra over all excavations for carting away surplus material from excavations and/or stock piles on site to a dumping site n.e 1km from site</t>
  </si>
  <si>
    <t>110mm Pipes vertically or ramped to cleaning eyes etc (no excavation)</t>
  </si>
  <si>
    <t>160mm Pipes vertically or ramped to cleaning eyes etc (no excavation)</t>
  </si>
  <si>
    <t>110mm Pipes laid in trenches not exceeding 1m deep (trenches e/m)</t>
  </si>
  <si>
    <t>Extra over "Corflo" double walled radial ribbed uPVC pipes with integral moulded cuff joints and rubber seal rings for uPVC fittings</t>
  </si>
  <si>
    <t>110mm Bend</t>
  </si>
  <si>
    <t>160mm Bend</t>
  </si>
  <si>
    <t>110mm Junction</t>
  </si>
  <si>
    <t>160mm Junction</t>
  </si>
  <si>
    <t>160 x 110 x  160mm Reducing junction</t>
  </si>
  <si>
    <t>110mm Gulley trap including head and grate</t>
  </si>
  <si>
    <t>110mm uPVC "ABC" cleaning eye</t>
  </si>
  <si>
    <t>160mm uPVC "ABC" cleaning eye</t>
  </si>
  <si>
    <t>uPVC gulleys</t>
  </si>
  <si>
    <t>110mm Gulley not exceeding 750mm deep including standard pre-cast concrete surround</t>
  </si>
  <si>
    <t xml:space="preserve">Precast concrete circular inspection chambers, with and including manhole cover and frame </t>
  </si>
  <si>
    <t xml:space="preserve">Inspection chamber 1000mm diameter and exceeding 1000mm and not exceeding 2000mm deep internally, inclusive of all excavations, cart away and benching etc.  (PC Amount R10 000-00 Vat excl supplied) </t>
  </si>
  <si>
    <t>The following in catchpits, junction boxes and inlet manholes</t>
  </si>
  <si>
    <t>Risk of collapse to  sides of trench and hole excavations not exceeding 1,5m deep</t>
  </si>
  <si>
    <t xml:space="preserve">Weedkiller mixed in accordance to supplier's specifications and applied under floors and sides of holes, etc </t>
  </si>
  <si>
    <t>Soil poisoning  mixed in accordance to supplier's specifications and applied under floors and sides of holes, etc</t>
  </si>
  <si>
    <t>Extra over all excavations for carting away surplus material from excavations and/or stock piles on site to a dumping site to be located by the contractor</t>
  </si>
  <si>
    <t>Earth filling obtained from the excavations and/or prescribed stock piles on site compacted to 93% Mod AASHTO density as backfilling to trenches, holes, etc.</t>
  </si>
  <si>
    <t>25Mpa Reinforced concrete in bottoms</t>
  </si>
  <si>
    <t xml:space="preserve">Finishing top surfaces of concrete smooth with a steel trowel Surface beds, slabs, etc </t>
  </si>
  <si>
    <t>Making and testing 150 x 150 x 150mm concrete strength test cube</t>
  </si>
  <si>
    <t xml:space="preserve">Steeledale Mesh standard square fabric mesh, nominal mass 1,93 kg/m² with nominal 5,6mm thick wires and 200 x 200mm pitch (code 193), complying with SANS 1024/2006 requirements, in sheets 2,4 x 6m long laid in concrete bottoms  </t>
  </si>
  <si>
    <t>Smooth formwork to edges, risers, ends and reveals not exceeding 300mm high or wide</t>
  </si>
  <si>
    <t>One brick walls</t>
  </si>
  <si>
    <t>Watertight plaster on brick walls</t>
  </si>
  <si>
    <t>Lifting key for manhole cover</t>
  </si>
  <si>
    <t>Franke stainless steel</t>
  </si>
  <si>
    <t xml:space="preserve">Franke Quinline Model QLX622 Grade 304 18/10 polished stainless steel double centre bowl inset sink (Code: 1990008), overall size 1500 x 500mm with two 343 x 410 x 153mm deep bowls, fitted onto cupboard (elsewhere specified).  </t>
  </si>
  <si>
    <t>Lecico</t>
  </si>
  <si>
    <t xml:space="preserve">Lecico Atlas 55cm basin with full pedestal colour White, fixed with stainless steel screws and washers to plugs in wall and sealed with abe Dow Corning acetoxy silicone sealant where basin meets wall. </t>
  </si>
  <si>
    <t xml:space="preserve">Lecico Neon front flush close coupled WC colour White, 100mm outlet with cistern connected to 15mm water supply with foot of bowl sealed to floor with abe Dow Corning acetoxy silicone sealant, and deluxe seat  </t>
  </si>
  <si>
    <t>Cobra Watertech 40mm chrome plated sink waste (Code: 317) with  plug chain and stay 70mm diameter flange, 45mm long shank, plug, chain and stay.</t>
  </si>
  <si>
    <t>TRAPS ETC</t>
  </si>
  <si>
    <t>Cobra Ref. 365/40 CP bottle trap</t>
  </si>
  <si>
    <t>Cobra Ref. 217-15/N  pillar tap</t>
  </si>
  <si>
    <t xml:space="preserve">Cobra Watertech 15mm MI x FI x 75mm long extension piece with sliding wall flange (Code: 059-15). </t>
  </si>
  <si>
    <t xml:space="preserve">Cobra Watertech 15mm compression type angle regulating valve with 10mm bendable copper outlet tube service connection (Code: 232/350). </t>
  </si>
  <si>
    <t>Cobra Ref. 266/041.10/N" Metsi wall type sink mixer with aerated overarm swivel outlet</t>
  </si>
  <si>
    <t xml:space="preserve">Cobra Watertech 22mm C x C cast brass heavy duty fullway gate valve with non-blowout, non rising spindle, non-asbestos gland packing, guided wedge and red pressed steel hand wheel  (Code: 1002-125-20mm). </t>
  </si>
  <si>
    <t xml:space="preserve">110mm Pipes </t>
  </si>
  <si>
    <t>110mm Pipes laid in and including trenches not exceeding 1m deep under surface beds</t>
  </si>
  <si>
    <t>160mm Pipes laid in and including trenches not exceeding 1m deep under surface beds</t>
  </si>
  <si>
    <t>110mm Pan connector</t>
  </si>
  <si>
    <t>110mm Reducing junction</t>
  </si>
  <si>
    <t>110mm Access bend</t>
  </si>
  <si>
    <t>110mm Double junction</t>
  </si>
  <si>
    <t xml:space="preserve">110mm Acess junction </t>
  </si>
  <si>
    <t>110mm "GI Two-way" vent valve</t>
  </si>
  <si>
    <t>Class 16 uPVC pressure pipes with solvent welded joints</t>
  </si>
  <si>
    <t>32mm Pipes laid in and including trenches not exceeding 1m deep</t>
  </si>
  <si>
    <t>Extra over class 16 uPVC pressure pipes for fittings with solvent welded joints</t>
  </si>
  <si>
    <t>32mm Bend</t>
  </si>
  <si>
    <t>32 x 22 x  32mm Reducing junction</t>
  </si>
  <si>
    <t>32mm Reducer</t>
  </si>
  <si>
    <t>32mm Tee</t>
  </si>
  <si>
    <t>15mm Pipes chased into walls</t>
  </si>
  <si>
    <t>Class 10 "Polycop" polypropylene pipes with brass compression fittings</t>
  </si>
  <si>
    <t>22mm Pipes</t>
  </si>
  <si>
    <t>Extra over "Polycop" polypropylene pipes for brass compression fittings</t>
  </si>
  <si>
    <t>22mm Fittings</t>
  </si>
  <si>
    <t>4,5kg Dry chemical powder fire extinguisher, including standard hard wood backing plugged and backing finished with one coat dark stain and two coats clear suede polyurethane varnish</t>
  </si>
  <si>
    <t>Unreinforced concrete encasing to 50mm horizontal pipe</t>
  </si>
  <si>
    <t>Unreinforced concrete encasing to 110mm horizontal pipe</t>
  </si>
  <si>
    <t>TESTING</t>
  </si>
  <si>
    <t>Provide all necessary water, etc., for and test the whole of the plumbing services, sanitary fittings, pumps, etc., and in stages as deemed necessary, including chlorination, complete to the satisfaction of  the architect and the local authority, replace any defective work free of charge, including any necessary re-testing and leave in perfect condition upon completion</t>
  </si>
  <si>
    <t xml:space="preserve">Allow for testing and commissioning the whole of the plumbing services, sanitary fittings, pumps, etc.,  including any necessary re-setting, etc., for optimal performance of  the entire system to duration of  the contract, maintenance and guarantee period  </t>
  </si>
  <si>
    <t>BILL NO.12</t>
  </si>
  <si>
    <t>MIRRORS, ETC</t>
  </si>
  <si>
    <t>6mm Silvered float glass copper backed mirrors with bevelled edges, holed for and fixed with chromium plated dome capped mirror screws with rubber buffers to plugs in brickwork or concrete</t>
  </si>
  <si>
    <t>Mirror 400 x 600mm high with four screws</t>
  </si>
  <si>
    <t>BILL NO.13</t>
  </si>
  <si>
    <t>Plascon Polvin Super Acrylic to interior new cement plaster.Surface to be dry, sound and clean and cured for a minimum of 14 days, with a moisture content measured with a Doser Hygrometer (or equivalent), of BD 2 scale - 8% or less. Prime with one coat Plascon Plaster Primer (UC 56) with an overcoating time of 16 hours and finish with two coats Polvin Super Acrylic (EPL) with 1 hour drying time between coats, for a maintenance cycle of 5 years in a  C1 - inland environment.</t>
  </si>
  <si>
    <t>Plascon Polvin Super Acrylic to exterior new cement plaster (NW 105).Surface to be dry, sound and clean and cured for a minimum of 14 days, with a moisture content measured with a Doser Hygrometer (or equivalent), of BD 2 scale - 8% or less.  Prime with one coat Plascon Plaster Primer (UC 56) with an overcoating time of 16 hours and finish with two coats Elusion DLX1005-2 with 1 hour drying time between coats, for a maintenance cycle of 3 years in a C1 - inland environment.</t>
  </si>
  <si>
    <t>On external walls</t>
  </si>
  <si>
    <t>ON SMOOTH CONCRETE</t>
  </si>
  <si>
    <t>Plascon Professional Rippled Texture Low Sheen  to interior new off-shutter concrete.Surface to be dry, sound and clean and cured for a minimum of 28 days, with a moisture content measured with a Doser Hygrometer (or equivalent), of BD 4 scale - 5% or less. Prime with one coat Professional Plaster Primer  (PP700) with an overcoating time of 16 hours and finish with two coats Professional Rippled Texture Low Sheen  (PTX 1400) with 4 hours drying time between coats, for a maintenance cycle of 5 years in a C1 - inland environment.• Environment : C1 - inland• Topcoat : Professional Rippled Texture Low Sheen • Number of coats of topcoat : two coats• Overcoating time for topcoat : 4,00 hour• Primer/Base coat :  Professional Plaster Primer • Overcoating time for primer/base coat : 16,00 hour• Specification document : NW156t.</t>
  </si>
  <si>
    <t>On concrete soffits</t>
  </si>
  <si>
    <t>Plascon Polvin Super Acrylic to exterior new fibre cement (NW 105).Surface to be dry, sound and clean, with a moisture content, measured with a Doser Hygrometer (or equivalent), of BD 2 scale - 8% or less.  Prime with one coat Plascon Plaster Primer (UC 56) with an overcoating time of 16 hours and finish with two coats Polvin Super Acrylic (EPL) with 1 hour drying time between coats, for a maintenance cycle of 3 years in a C1 - inland environment.</t>
  </si>
  <si>
    <t>On fascias and barge boards not exceeding 300mm girth</t>
  </si>
  <si>
    <t xml:space="preserve">On ceilings and cornices </t>
  </si>
  <si>
    <t>On rails, bars, pipes, etc not exceeding 300 mm girth</t>
  </si>
  <si>
    <t>On eaves gutters not exceeding 300 mm girth</t>
  </si>
  <si>
    <t>On gates, grilles, burglar screens, balustrading, etc (both sides measured over the full flat area )</t>
  </si>
  <si>
    <t>Plascon Woodcare Coloured Varnish to interior new wood.Surface to be dry, sound and clean.  Wash knots and resinous areas with Lacquer Thinners (ILS 1) and coat with Woodcare Knot Seal (PK 2) and apply one coat of Plascon Woodcare Pretreatment (WWP 1), overcoated within 48 hours with a moisture content, measured with a Doser Hygrometer (or equivalent), of BD 2 scale (A1-A5) &lt; 14% or less.  Prime with one coat Woodcare Coloured Varnish  (VSN) with an overcoating time of 16 hours and finish with two coats Woodcare Coloured Varnish (VSN) with 16 hours drying time between coats, for a maintenance cycle of 3 years in a C1 - inland environment.</t>
  </si>
  <si>
    <t>CONCRETE, FORMWORK &amp; REINFORCEMENT, ETC.</t>
  </si>
  <si>
    <t>APRONS AROUND BUILDINGS</t>
  </si>
  <si>
    <t xml:space="preserve">Excavate in pickable earth to reduce ground level below aprons and cart away excavated material to a dumping place  not exceeding 1000mm from site </t>
  </si>
  <si>
    <t xml:space="preserve">Compaction of surfaces </t>
  </si>
  <si>
    <t xml:space="preserve">Compaction of ground surface under aprons including scarifying for a depth of 150mm, breaking down oversize material, adding suitable material where necessary and compacting to 90% Mod AASHTO density </t>
  </si>
  <si>
    <t xml:space="preserve">25 MPa/20 mm concrete </t>
  </si>
  <si>
    <t xml:space="preserve">Aprons cast in panels to falls </t>
  </si>
  <si>
    <t>Extra over for aprons for thickening size approximately 100mm deep, 200mm at top and tapering on one sides to  200mm at bottom, including  all excavations, cart away, etc.</t>
  </si>
  <si>
    <t xml:space="preserve">Finishing top surfaces of concrete smooth with a wood float </t>
  </si>
  <si>
    <t xml:space="preserve">Aprons to falls </t>
  </si>
  <si>
    <t>Edges, risers, ends and reveals not exceeding 300mm high or wide</t>
  </si>
  <si>
    <t>REINFORCEMENT (PROVISIONAL)</t>
  </si>
  <si>
    <t>Steeledale Mesh standard square fabric mesh, nominal mass 1,93 kg/m² with nominal 5,6mm thick wires and 200 x 200mm pitch (code 193), complying with SANS 1024/2006 requirements, in sheets 2,4 x 6m long.</t>
  </si>
  <si>
    <t>Sondor Performance Foams Jointex low density (33kg/m³), cross linked, closed cell, expanded polyethylene joint former, size 75 x 10mm thick with tear off strip fitted to concrete surface with adhesive as per adhesive manufacturer's recommendation.</t>
  </si>
  <si>
    <t xml:space="preserve">10 x 10mm In expansion joints including raking out of expansion joint filler as necessary </t>
  </si>
  <si>
    <t>Fencing</t>
  </si>
  <si>
    <t>SITE ENCLOSURE:</t>
  </si>
  <si>
    <t>Fencing:</t>
  </si>
  <si>
    <t>1800mm high ClearVu Fence</t>
  </si>
  <si>
    <t>PROVISIONAL SUMS FOR SELECTED SUB-CONTRACT WORKS</t>
  </si>
  <si>
    <t>Roof Construction</t>
  </si>
  <si>
    <t xml:space="preserve">Provide a sum of R60 000-00 (sixty thousand rand) for the supply and installation of Roof Construction by Specialists </t>
  </si>
  <si>
    <t>Allow for giving every facility to specialist as described</t>
  </si>
  <si>
    <t xml:space="preserve">Provide a sum of R50 000-00 (fifty thousand rand) for the supply and installation of Roof Coverings  by Specialists </t>
  </si>
  <si>
    <t xml:space="preserve">Electrical installation </t>
  </si>
  <si>
    <t xml:space="preserve">Provide the sum of R150 000-00  (one hundred and fifty thousand rand) for Electrical Installation by Specialists </t>
  </si>
  <si>
    <t xml:space="preserve">Allow for giving every facility to Specialist as described </t>
  </si>
  <si>
    <t>Handrails, etc,</t>
  </si>
  <si>
    <t>Provide the sum of R30 000,00  (thirty hundred thousand rand) for the supply and installation of  handrails by Specialists</t>
  </si>
  <si>
    <t xml:space="preserve">Mechanical Installation </t>
  </si>
  <si>
    <t>Provide the amount of R100 000-00 (one hundred thousand rand) for the services by Specialist</t>
  </si>
  <si>
    <t>Concrete Stair Case</t>
  </si>
  <si>
    <t>Foundation</t>
  </si>
  <si>
    <t>Concrete, Formwork and Reinforcement</t>
  </si>
  <si>
    <t>Concrete Apron</t>
  </si>
  <si>
    <t>Builder's Work</t>
  </si>
  <si>
    <t>DETAILED BREAKDOWN OF ESTIMATE NO 1  -  DATED THE 03 FEBRUARY 2024</t>
  </si>
  <si>
    <t>PROPOSED NEW OFFICE BLOCK</t>
  </si>
  <si>
    <t>PIPE TRENCHES:</t>
  </si>
  <si>
    <t>EXCAVATION</t>
  </si>
  <si>
    <t xml:space="preserve"> EXCAVATION AND BACKFILLING</t>
  </si>
  <si>
    <t>Excavate in all materials for trenches backfill, compact, and dispose of surplus/unsuitable material, for pipe culverts :</t>
  </si>
  <si>
    <t>450mm - 900mm diam. for depths (provisional) :</t>
  </si>
  <si>
    <t>1.0 m  to 2.0 m</t>
  </si>
  <si>
    <t>Extra-over item for :</t>
  </si>
  <si>
    <t>Hard rock excavation</t>
  </si>
  <si>
    <t>Boulders excavation</t>
  </si>
  <si>
    <t>Make up deficiency in backfill material from commercial source</t>
  </si>
  <si>
    <t>BEDDING AND FILL BLANKET</t>
  </si>
  <si>
    <t>Compaction in road reserve including the importation of G5 material from commercial sources for the main fill in areas subject to traffic.</t>
  </si>
  <si>
    <t>Extra over  for stabilization with 4% portland cement</t>
  </si>
  <si>
    <t>Stabilizing agent</t>
  </si>
  <si>
    <t>Portland cement</t>
  </si>
  <si>
    <t>Provision of Class B bedding from trench from excavations</t>
  </si>
  <si>
    <t xml:space="preserve">Selected granular material </t>
  </si>
  <si>
    <t xml:space="preserve"> Selected fill material (bedding blanket)</t>
  </si>
  <si>
    <t>PIPES</t>
  </si>
  <si>
    <t>Supply and lay concrete pipe culverts with spigot &amp; socket  joints on Class B bedding with nominal diameter</t>
  </si>
  <si>
    <t xml:space="preserve"> 450mm diameter Class 100D</t>
  </si>
  <si>
    <t xml:space="preserve">Supply and install manholes, catchpits, kerb inlets, grid inlets Concrete Inlets &amp; outlets to culverts to completion </t>
  </si>
  <si>
    <t>Manhole - standard depth 2.0m</t>
  </si>
  <si>
    <t>Grid inlet as per detail drawing - Standard depth 2m</t>
  </si>
  <si>
    <t>Break into existing 600mm diamater stormwater and construct a manhole (manhole measured elsewhere)</t>
  </si>
  <si>
    <t>Pipe Trenches</t>
  </si>
  <si>
    <t xml:space="preserve">NATURE OF WORK: Tenderers are advised to visit the site and to satisfy themselves as to the nature and extent of the work to be done and provide in their tenders any items not specifically mentioned which they may deem necessary for the proper completion of the work.  DIMENSIONS The Contractor is advised to take all dimensions affecting the existing buildings on the site, as he will be held solely responsible for all new work being of the correct size.  PIPES, ETC Special care is to be taken not to interfere unnecessary with any supply pipes or other piping that may be met with and found necessary to disconnect or cut, are to be effectively stopped off and any new connections that may be necessary are to be made with proper fittings and to the satisfaction of the Engineer to whom due notice must be given of any alterations to the existing services.  PROTECTION In taking down and removing existing work the utmost care is to be observed to avoid any structural or other damage to the remaining portions of the buildings. The Contractor must also protect all work not removed such as walls, floors, doors, windows or other joinery,loose and fixed fittings and electrical appliances, etc. from damage during the progress of the work and provide all necessary materilas for doing so. The Contractor will be held solely responsible for any damage to persons or property and for the safety of the structure throughout the whole of this Contract and must make good at his own expense any damage that may occur.  OLD USABLE MATERIALS from the alterations/demolitions are to become the property of the Client. Old materials for re-use are to be carefully removed, stored and protected from injury including making good any damaged or defective parts as required before fixing. Old reusable materials are to be handed over to the Client are to be carefully removed and neatly stacked on site where directed. The remainder of the old materials and all rubbish to be immediately carted away and the site left clean and unencumbered.The Contractor should allow for removing of rubble from site on daily basis, failing which the client might stop the construction until the site has been cleaned. None of the old stock bricks from the pulling down are to be re-used for any new work. Materials to be handed over to the Client Representative who should be kept safely and shall sign for all materials received.   MATERIALS, ETC The materials to be used and work to be done to be similar in all respects to that described for new work insofar as they concur. All work in making good is to be properly jointed to the existing. </t>
  </si>
  <si>
    <t xml:space="preserve">NATURE OF WORK: Tenderers are advised to visit the site and to satisfy themselves as to the nature and extent of the work to be done and provide in their tenders any items not specifically mentioned which they may deem necessary for the proper completion of the work.  DIMENSIONS The Contractor is advised to take all dimensions affecting the existing buildings on the site, as he will be held solely responsible for all new work being of the correct size.  PIPES, ETC Special care is to be taken not to interfere unnecessary with any supply pipes or other piping that may be met with and found necessary to disconnect or cut, are to be effectively stopped off and any new connections that may be necessary are to be made with proper fittings and to the satisfaction of the Engineer to whom due notice must be given of any alterations to the existing services.  PROTECTION In taking down and removing existing work the utmost care is to be observed to avoid any structural or other damage to the remaining portions of the buildings. The Contractor must also protect all work not removed such as walls, floors, doors, windows or other joinery,loose and fixed fittings and electrical appliances, etc. from damage during the progress of the work and provide all necessary materilas for doing so. The Contractor will be held solely responsible for any damage to persons or property and for the safety of the structure throughout the whole of this Contract and must make good at his own expense any damage that may occur.  OLD USABLE MATERIALS from the alterations/demolitions are to become the property of the Client. Old materials for re-use are to be carefully removed, stored and protected from injury including making good any damaged or defective parts as required before fixing. Old reusable materials are to be handed over to the Client are to be carefully removed and neatly stacked on site where directed. The remainder of the old materials and all rubbish to be immediately carted away and the site left clean and unencumbered.The Contractor should allow for removing of rubble from site on daily basis, failing which the client might stop the construction until the site has been cleaned. None of the old stock bricks from the pulling down are to be re-used for any new work. Materials to be handed over to the Client should be kept safely and handed over to the School Governing Body or the school principal who shall sign for all materials received.   MATERIALS, ETC The materials to be used and work to be done to be similar in all respects to that described for new work insofar as they concur. All work in making good is to be properly jointed to the existing. </t>
  </si>
  <si>
    <t>Demolition of office block and cart away to dumping site located by the Engineer</t>
  </si>
  <si>
    <t>Ant and weed poisoning will be applied in accordance to SABS specifications by Registered and Approved Specialists who will issue a five (5) year guarantee. The contractor will only be paid for this items once they have produced  the said cerfificate to the Engineer</t>
  </si>
  <si>
    <t>Provide the sum of R70 000-00  (seventy thousand rand) for concrete staircase by Specialists</t>
  </si>
  <si>
    <t>Figure 3 kerb</t>
  </si>
  <si>
    <t>Provide the sum of R100 000-00 (one hundred thousand rands) for repairs of steel columns by Specialists</t>
  </si>
  <si>
    <t>Provide the sum of R70 000-00 (seventy thousand rand) for the bracing and repair of damaged Timber  Roof Construction  by Specialists</t>
  </si>
  <si>
    <t xml:space="preserve">Rip and scarify ground level to a depth of 150mm and consolidate and compacting to 97% Mod AASHTO density at -2% to 1% OMC  </t>
  </si>
  <si>
    <t xml:space="preserve">Gate size 1000 x 2100mm high complete </t>
  </si>
  <si>
    <t>Traffic Control</t>
  </si>
  <si>
    <t>Social Facilitation</t>
  </si>
  <si>
    <t>Builder's work</t>
  </si>
  <si>
    <t>MUST BE ZERO</t>
  </si>
  <si>
    <t>150mm thick layer compacted to 97% Mod AASHTO density. The rate to include material supply from commercial source, supply of cement amd mxing thereof.</t>
  </si>
  <si>
    <t xml:space="preserve">Allow for one layer 150mm cement stabalizer to the road </t>
  </si>
  <si>
    <t>Preliminaries (10% of building work)</t>
  </si>
  <si>
    <t>TAXI RANK - NEW OFFICE AND BOARDROOM</t>
  </si>
  <si>
    <t>TAXI RANK - SITE REFURBISHMENT</t>
  </si>
  <si>
    <t>SUMMARY COST</t>
  </si>
  <si>
    <t xml:space="preserve">CLIENT : </t>
  </si>
  <si>
    <t xml:space="preserve">DEPARTMENT : </t>
  </si>
  <si>
    <t>ENGINEERING SERVICES</t>
  </si>
  <si>
    <t>CONTRACT NO</t>
  </si>
  <si>
    <t>FOR</t>
  </si>
  <si>
    <t>PAYMENT REFER TO</t>
  </si>
  <si>
    <t>DESCRIPTION</t>
  </si>
  <si>
    <t>UNIT</t>
  </si>
  <si>
    <t>QUANTITY</t>
  </si>
  <si>
    <t>RATE</t>
  </si>
  <si>
    <t>SABS 1200 A/AB</t>
  </si>
  <si>
    <t>SECTION A : PRELIMINARY AND GENERAL AND DAY WORKS</t>
  </si>
  <si>
    <t>FIXED CHARGE ITEMS</t>
  </si>
  <si>
    <t>8.3.1</t>
  </si>
  <si>
    <t>All contractual requirements (guarantee,insurances etc...as specified in Contract Data and SABS 8.3.)</t>
  </si>
  <si>
    <t>sum</t>
  </si>
  <si>
    <t>Facility for the Engineer</t>
  </si>
  <si>
    <t xml:space="preserve"> a) One Furnished office</t>
  </si>
  <si>
    <t>b) Two Nameboards</t>
  </si>
  <si>
    <t>C3.4.2.2</t>
  </si>
  <si>
    <t>c)Provide survey equipment for the use of the Engineer</t>
  </si>
  <si>
    <t>8.3.2.2</t>
  </si>
  <si>
    <t>Facility for the Contractor</t>
  </si>
  <si>
    <t>a) Offices and storage sheds</t>
  </si>
  <si>
    <t>b) Workshop</t>
  </si>
  <si>
    <t>c)Laboratory</t>
  </si>
  <si>
    <t>d) Ablution and toilet facilities</t>
  </si>
  <si>
    <t>e)Tools and equipment</t>
  </si>
  <si>
    <t>g)dealing with water</t>
  </si>
  <si>
    <t>h) access</t>
  </si>
  <si>
    <t>8.3.3</t>
  </si>
  <si>
    <t>Other fixed charge obligation.</t>
  </si>
  <si>
    <t>(Specify own)</t>
  </si>
  <si>
    <t>____________________________</t>
  </si>
  <si>
    <t>PSOHSA5.8.2.1</t>
  </si>
  <si>
    <t>Provision of a Safety Plan in terms of OHS Act and Safety Regulations</t>
  </si>
  <si>
    <t>Provision of an Environmental Management Plan</t>
  </si>
  <si>
    <t>8.3.4</t>
  </si>
  <si>
    <t>Removal of site establishment</t>
  </si>
  <si>
    <t>Carried Forward</t>
  </si>
  <si>
    <t>Brought Forward</t>
  </si>
  <si>
    <t>TIME RELATED ITEMS</t>
  </si>
  <si>
    <t>8.4.1</t>
  </si>
  <si>
    <t>8.4.2</t>
  </si>
  <si>
    <t>Operation and maintenance of facilities on site</t>
  </si>
  <si>
    <t>8.4.2.1</t>
  </si>
  <si>
    <t xml:space="preserve"> a) 1 Furnished office</t>
  </si>
  <si>
    <t>c)Maintain survey equipment for the use of the Engineer</t>
  </si>
  <si>
    <t>d) Survey assistants and materials</t>
  </si>
  <si>
    <t>8.4.2.2</t>
  </si>
  <si>
    <t>f)Water supply,electric power and communication</t>
  </si>
  <si>
    <t>h) Access road to site camp</t>
  </si>
  <si>
    <t>8.4.3</t>
  </si>
  <si>
    <t>Supervision for the duration of the Contract</t>
  </si>
  <si>
    <t>8.4.4</t>
  </si>
  <si>
    <t>Company and Head Office Overheads Costs for the duration of the Contract</t>
  </si>
  <si>
    <t>8.4.5</t>
  </si>
  <si>
    <t>Other time related obligations</t>
  </si>
  <si>
    <t>Sum</t>
  </si>
  <si>
    <t>PSA8.9 5.8.2.2</t>
  </si>
  <si>
    <t xml:space="preserve">Compliance with approved Safety Plan and Occupational Health and Safety Act and Construction Regulations. </t>
  </si>
  <si>
    <t xml:space="preserve">PSA8.11 C3.7 </t>
  </si>
  <si>
    <t>Compliance with Environmental Management Plan</t>
  </si>
  <si>
    <t>8.5 b (1)</t>
  </si>
  <si>
    <t>Exposing, relocation and/or permanent protection of existing services by Authorities</t>
  </si>
  <si>
    <t>Prov. Sum</t>
  </si>
  <si>
    <t>8.5.b (2)</t>
  </si>
  <si>
    <t>%</t>
  </si>
  <si>
    <t>Establishing of benchmarks by a Registered Surveyor</t>
  </si>
  <si>
    <t>8.8.1</t>
  </si>
  <si>
    <t>Main access road to Works</t>
  </si>
  <si>
    <t>8.8.2</t>
  </si>
  <si>
    <t>8.8.3</t>
  </si>
  <si>
    <t>Protection of structures</t>
  </si>
  <si>
    <t>8.8.4</t>
  </si>
  <si>
    <t>Existing Services</t>
  </si>
  <si>
    <t>8.8.6</t>
  </si>
  <si>
    <t>Special Water Control</t>
  </si>
  <si>
    <t>PDSA 8.6</t>
  </si>
  <si>
    <t>PRIME COST SUMS</t>
  </si>
  <si>
    <t>C3.4.2.5 (i)</t>
  </si>
  <si>
    <t>Community liaison officer</t>
  </si>
  <si>
    <t>months</t>
  </si>
  <si>
    <t>Cellphone for Liaison Officer</t>
  </si>
  <si>
    <t xml:space="preserve">Formal training </t>
  </si>
  <si>
    <t>Training by CETA accredited Service Provider</t>
  </si>
  <si>
    <t>Engineer's telephone calls</t>
  </si>
  <si>
    <t>PC Sum</t>
  </si>
  <si>
    <t>Accommodation of Resident Engineer</t>
  </si>
  <si>
    <t>Additional tests required by the Engineer</t>
  </si>
  <si>
    <t>PAYMENT REFERS TO</t>
  </si>
  <si>
    <t>DAYWORKS</t>
  </si>
  <si>
    <t>Labour</t>
  </si>
  <si>
    <t>Working foreman</t>
  </si>
  <si>
    <t>hour</t>
  </si>
  <si>
    <t>Skilled</t>
  </si>
  <si>
    <t>Unskilled</t>
  </si>
  <si>
    <t>Materials</t>
  </si>
  <si>
    <t>Net cost of materials actually used for the Works</t>
  </si>
  <si>
    <t>p.c sum</t>
  </si>
  <si>
    <t>Mark up over net cost of materials used ,to cover all charges,profit,hand tools,superintendance etc.</t>
  </si>
  <si>
    <t>.............%</t>
  </si>
  <si>
    <t>Plant</t>
  </si>
  <si>
    <t>All rates to include fuel,operator,driver as applicable</t>
  </si>
  <si>
    <t>Excavator</t>
  </si>
  <si>
    <t>Loader (416 or simillar)</t>
  </si>
  <si>
    <t>Water bowser</t>
  </si>
  <si>
    <t>Hand operated compactor/wacker</t>
  </si>
  <si>
    <t>Air compressor  7 m3/min including fuel,hoses, 2,jack hammers/breakers, bits, operator.</t>
  </si>
  <si>
    <t>5 Ton Truck/tipper truck</t>
  </si>
  <si>
    <t>10 Ton Truck/Tipper truck</t>
  </si>
  <si>
    <t xml:space="preserve">LDV </t>
  </si>
  <si>
    <t>50 mm Water pump complete with hoses.</t>
  </si>
  <si>
    <t>day</t>
  </si>
  <si>
    <t xml:space="preserve">75 mm water pump complete with hoses </t>
  </si>
  <si>
    <t xml:space="preserve">TOTAL SECTION 1200 A CARRIED TO SUMMARY </t>
  </si>
  <si>
    <t>SECTION B: SITE REFURBISHMENT</t>
  </si>
  <si>
    <t>SECTION C : NEW OFFICE AND BOARDROOM</t>
  </si>
  <si>
    <t>Sub Total CARRIED TO SUMMARY</t>
  </si>
  <si>
    <t>SUMMARY OF SCHEDULE OF QUANTITIES</t>
  </si>
  <si>
    <t>:</t>
  </si>
  <si>
    <t>R</t>
  </si>
  <si>
    <t>TOTAL OF SCHEDULE OF QUANTITIES CARRIED TO CALCULATION OF TENDER SUM</t>
  </si>
  <si>
    <t>CALCULATION OF TENDER SUM</t>
  </si>
  <si>
    <t>TOTAL OF SCHEDULE OF QUANTITIES . . . . . . . . . . . . . . . . . . . . . . . . . . . . . . . . . . . . . . . . . . . . .</t>
  </si>
  <si>
    <t>The tenderer shall add 10% of the total of Schedule of Quantities for Contingencies</t>
  </si>
  <si>
    <t>and this Sum shall be under the sole control of the Engineer and may be</t>
  </si>
  <si>
    <t>deducted in whole or in part . . . . . . . . . . . . . . . . . . . . . . . . . . . . . . . . . . . . . . . . . . . . . . . . . . . . .</t>
  </si>
  <si>
    <t xml:space="preserve">                                                                              </t>
  </si>
  <si>
    <t>SUBTOTAL 1 . . . . . . . . . . . . . . . . . . . . . . . . . . . . . . . . . . . . . . . . . . . . . . . . . . . . . . . . . . . . . . . . . .</t>
  </si>
  <si>
    <t>TENDER SUM  CARRIED TO FORM OF TENDER</t>
  </si>
  <si>
    <t xml:space="preserve">                                                                                             </t>
  </si>
  <si>
    <t>Signature of person authorised to sign bid documents</t>
  </si>
  <si>
    <t xml:space="preserve">                                                                                                              </t>
  </si>
  <si>
    <t>Name in block letters</t>
  </si>
  <si>
    <t xml:space="preserve">                             </t>
  </si>
  <si>
    <t>Designation                                                                                                                           Date</t>
  </si>
  <si>
    <t xml:space="preserve">PRELIMINARY AND GENERAL . . . . . . . . . . . . . . . . . . . . . . . . . . . . . . . . . . . . . . . . . . . . . . . . . . . </t>
  </si>
  <si>
    <t>TAXI RANK SITE REFURBISHMENT . . . . . . . . . . . . . . . . . . . . . . . . . . . . . . . . . . . . . . . . . . . . .</t>
  </si>
  <si>
    <t>NEW OFFICE AND BOARDROOM . . . . . . . . . . . . . . . . . . . . . . . . . . . . . . . . . . . . . . . . . . . . . . .</t>
  </si>
  <si>
    <t>DESIGN FEES</t>
  </si>
  <si>
    <t>SUBTOTAL 2 . . . . . . . . . . . . . . . . . . . . . . . . . . . . . . . . . . . . . . . . . . . . . . . . . . . . . . . . . . . . . . . . . .</t>
  </si>
  <si>
    <t>The tenderer shall add 15% of the Subtotal 2 for value-added tax . . . . . . . . . . . . . . . . . . . . . . . . .</t>
  </si>
  <si>
    <t>FETAKGOMO TUBATSE LOCAL MUNICIPALITY</t>
  </si>
  <si>
    <t>f) Services</t>
  </si>
  <si>
    <t>Offices rental for Taxi Associations</t>
  </si>
  <si>
    <t xml:space="preserve">Percentage mark -up over item </t>
  </si>
  <si>
    <t xml:space="preserve">Percentage charges and profit on Item </t>
  </si>
  <si>
    <t xml:space="preserve">Percentage charges and profit on item </t>
  </si>
  <si>
    <t>Percentage mark -up over items</t>
  </si>
  <si>
    <t>8.7</t>
  </si>
  <si>
    <t>PSD8.3.8</t>
  </si>
  <si>
    <t xml:space="preserve"> Detection, exposure and protection of services by hand excavation</t>
  </si>
  <si>
    <t xml:space="preserve">Dealing and accommodation of  traffic  </t>
  </si>
  <si>
    <r>
      <t>T</t>
    </r>
    <r>
      <rPr>
        <b/>
        <sz val="11"/>
        <rFont val="Arial Narrow"/>
        <family val="2"/>
      </rPr>
      <t>EMPORARY WORKS</t>
    </r>
  </si>
  <si>
    <r>
      <t>m</t>
    </r>
    <r>
      <rPr>
        <vertAlign val="superscript"/>
        <sz val="11"/>
        <rFont val="Arial Narrow"/>
        <family val="2"/>
      </rPr>
      <t>3</t>
    </r>
  </si>
  <si>
    <r>
      <t xml:space="preserve">                                                                                                                </t>
    </r>
    <r>
      <rPr>
        <sz val="11"/>
        <rFont val="Arial Narrow"/>
        <family val="2"/>
      </rPr>
      <t xml:space="preserve">                                                                </t>
    </r>
    <r>
      <rPr>
        <u/>
        <sz val="11"/>
        <rFont val="Arial Narrow"/>
        <family val="2"/>
      </rPr>
      <t xml:space="preserve">                                                </t>
    </r>
  </si>
  <si>
    <r>
      <t>m</t>
    </r>
    <r>
      <rPr>
        <vertAlign val="superscript"/>
        <sz val="11"/>
        <rFont val="Arial Narrow"/>
        <family val="2"/>
      </rPr>
      <t>2</t>
    </r>
  </si>
  <si>
    <t xml:space="preserve">Payment </t>
  </si>
  <si>
    <t>Ref</t>
  </si>
  <si>
    <t>tem</t>
  </si>
  <si>
    <t>Payment</t>
  </si>
  <si>
    <t>SABS 1200</t>
  </si>
  <si>
    <t>AA</t>
  </si>
  <si>
    <t>D</t>
  </si>
  <si>
    <t>M</t>
  </si>
  <si>
    <t>LB</t>
  </si>
  <si>
    <t>LE</t>
  </si>
  <si>
    <t>SABS</t>
  </si>
  <si>
    <t>1200AA</t>
  </si>
  <si>
    <t>1200GA</t>
  </si>
  <si>
    <t>Preliminary and General</t>
  </si>
  <si>
    <t>Dayworks</t>
  </si>
  <si>
    <t xml:space="preserve">Gate size 5000 x 1800 mm high complete </t>
  </si>
  <si>
    <t>Provide the sum of R750 000-00 (Seven Hunderd and Fifty thousand rand) for detail Stormwater investigations and minor refurbishments</t>
  </si>
  <si>
    <t>900mm diamter Class 100D</t>
  </si>
  <si>
    <t>APPOINTMENT OF A CONTRACTOR FOR THE UPGRADING OF THE TAXI RANK IN BURGERSFORT</t>
  </si>
  <si>
    <t>The tenderer shall add 10% of the Subtotal 1 for Design Fees, 70% is claimable on the first Claim. . . . . . . . . . . . . . . . . . . . . . . . .</t>
  </si>
  <si>
    <t>All contractual requirements (guarantee, insurances etc...as specified in Contract Data and SABS 8.4 and 8.5)</t>
  </si>
  <si>
    <t>1A</t>
  </si>
  <si>
    <t>Vendor Stalls</t>
  </si>
  <si>
    <t>FTM/T04/24/25</t>
  </si>
  <si>
    <t>Provide the sum of R1 750 000-00  (One Millin Seven Hundred and Fifty Thousand Rands) for installation of Vendors stalls</t>
  </si>
  <si>
    <t>Provide the sum of R325 000-00 (three hundred and twenty-five thousand rand) for Social Facilitation</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</si>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</sst>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0.00_-;\-&quot;R&quot;* #,##0.00_-;_-&quot;R&quot;* &quot;-&quot;??_-;_-@_-"/>
    <numFmt numFmtId="43" formatCode="_-* #,##0.00_-;\-* #,##0.00_-;_-* &quot;-&quot;??_-;_-@_-"/>
    <numFmt numFmtId="164" formatCode="_ &quot;R&quot;\ * #,##0.00_ ;_ &quot;R&quot;\ * \-#,##0.00_ ;_ &quot;R&quot;\ * &quot;-&quot;??_ ;_ @_ "/>
    <numFmt numFmtId="165" formatCode="_ * #,##0.00_ ;_ * \-#,##0.00_ ;_ * &quot;-&quot;??_ ;_ @_ "/>
    <numFmt numFmtId="166" formatCode="#,##0.00_ ;[Red]\-#,##0.00\ "/>
    <numFmt numFmtId="167" formatCode="#,##0.0000"/>
    <numFmt numFmtId="168" formatCode="#,##0.0_ ;[Red]\-#,##0.0\ "/>
    <numFmt numFmtId="169" formatCode="#,##0.0"/>
    <numFmt numFmtId="170" formatCode="#,##0.00000"/>
    <numFmt numFmtId="171" formatCode="&quot;R&quot;\ #,##0.00"/>
  </numFmts>
  <fonts count="23" x14ac:knownFonts="1">
    <font>
      <sz val="10"/>
      <name val="Arial"/>
    </font>
    <font>
      <b/>
      <u/>
      <sz val="9"/>
      <name val="Arial Narrow"/>
      <family val="2"/>
    </font>
    <font>
      <sz val="9"/>
      <name val="Arial Narrow"/>
      <family val="2"/>
    </font>
    <font>
      <b/>
      <sz val="9"/>
      <name val="Arial Narrow"/>
      <family val="2"/>
    </font>
    <font>
      <sz val="10"/>
      <name val="Arial"/>
      <family val="2"/>
    </font>
    <font>
      <b/>
      <sz val="10"/>
      <name val="Arial"/>
      <family val="2"/>
    </font>
    <font>
      <sz val="10"/>
      <color theme="1"/>
      <name val="Arial"/>
      <family val="2"/>
    </font>
    <font>
      <b/>
      <sz val="9"/>
      <color theme="1"/>
      <name val="Arial Narrow"/>
      <family val="2"/>
    </font>
    <font>
      <sz val="9"/>
      <name val="Arial"/>
      <family val="2"/>
    </font>
    <font>
      <b/>
      <sz val="9"/>
      <name val="Arial"/>
      <family val="2"/>
    </font>
    <font>
      <sz val="9"/>
      <color rgb="FFFF0000"/>
      <name val="Arial"/>
      <family val="2"/>
    </font>
    <font>
      <sz val="10"/>
      <color rgb="FFFF0000"/>
      <name val="Arial"/>
      <family val="2"/>
    </font>
    <font>
      <sz val="11"/>
      <name val="Arial Narrow"/>
      <family val="2"/>
    </font>
    <font>
      <b/>
      <sz val="11"/>
      <name val="Arial Narrow"/>
      <family val="2"/>
    </font>
    <font>
      <vertAlign val="superscript"/>
      <sz val="11"/>
      <name val="Arial Narrow"/>
      <family val="2"/>
    </font>
    <font>
      <sz val="11"/>
      <color rgb="FFFF0000"/>
      <name val="Arial Narrow"/>
      <family val="2"/>
    </font>
    <font>
      <sz val="11"/>
      <color theme="1"/>
      <name val="Arial Narrow"/>
      <family val="2"/>
    </font>
    <font>
      <b/>
      <sz val="11"/>
      <color theme="1"/>
      <name val="Arial Narrow"/>
      <family val="2"/>
    </font>
    <font>
      <sz val="10"/>
      <color theme="1"/>
      <name val="Arial Narrow"/>
      <family val="2"/>
    </font>
    <font>
      <b/>
      <u/>
      <sz val="11"/>
      <name val="Arial Narrow"/>
      <family val="2"/>
    </font>
    <font>
      <u/>
      <sz val="11"/>
      <name val="Arial Narrow"/>
      <family val="2"/>
    </font>
    <font>
      <sz val="11"/>
      <name val="Arial"/>
      <family val="2"/>
    </font>
    <font>
      <b/>
      <sz val="1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00"/>
        <bgColor indexed="64"/>
      </patternFill>
    </fill>
    <fill>
      <patternFill patternType="solid">
        <fgColor theme="3" tint="0.59999389629810485"/>
        <bgColor indexed="64"/>
      </patternFill>
    </fill>
  </fills>
  <borders count="5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s>
  <cellStyleXfs count="7">
    <xf numFmtId="0" fontId="0" fillId="0" borderId="0"/>
    <xf numFmtId="165"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cellStyleXfs>
  <cellXfs count="475">
    <xf numFmtId="0" fontId="0" fillId="0" borderId="0" xfId="0"/>
    <xf numFmtId="0" fontId="1" fillId="0" borderId="0" xfId="0" applyFont="1" applyAlignment="1">
      <alignment horizontal="left"/>
    </xf>
    <xf numFmtId="0" fontId="2" fillId="0" borderId="0" xfId="0" applyFont="1"/>
    <xf numFmtId="0" fontId="2" fillId="0" borderId="0" xfId="0" applyFont="1" applyAlignment="1">
      <alignment horizontal="center"/>
    </xf>
    <xf numFmtId="0" fontId="3" fillId="0" borderId="0" xfId="0" applyFont="1"/>
    <xf numFmtId="164" fontId="2" fillId="0" borderId="0" xfId="0" applyNumberFormat="1" applyFont="1"/>
    <xf numFmtId="164" fontId="2" fillId="0" borderId="1" xfId="0" applyNumberFormat="1" applyFont="1" applyBorder="1"/>
    <xf numFmtId="10" fontId="2" fillId="0" borderId="0" xfId="0" applyNumberFormat="1" applyFont="1"/>
    <xf numFmtId="10" fontId="3" fillId="0" borderId="0" xfId="0" applyNumberFormat="1" applyFont="1"/>
    <xf numFmtId="0" fontId="3" fillId="0" borderId="0" xfId="0" applyFont="1" applyAlignment="1">
      <alignment horizontal="center"/>
    </xf>
    <xf numFmtId="0" fontId="2" fillId="0" borderId="0" xfId="0" applyFont="1" applyAlignment="1">
      <alignment horizontal="left"/>
    </xf>
    <xf numFmtId="10" fontId="2" fillId="0" borderId="0" xfId="0" applyNumberFormat="1" applyFont="1" applyAlignment="1">
      <alignment horizontal="center"/>
    </xf>
    <xf numFmtId="44" fontId="2" fillId="0" borderId="0" xfId="0" applyNumberFormat="1" applyFont="1"/>
    <xf numFmtId="0" fontId="2" fillId="0" borderId="1" xfId="0" applyFont="1" applyBorder="1"/>
    <xf numFmtId="10" fontId="2" fillId="0" borderId="1" xfId="0" applyNumberFormat="1" applyFont="1" applyBorder="1" applyAlignment="1">
      <alignment horizontal="center"/>
    </xf>
    <xf numFmtId="0" fontId="1" fillId="0" borderId="1" xfId="0" applyFont="1" applyBorder="1"/>
    <xf numFmtId="10" fontId="1" fillId="0" borderId="1" xfId="0" applyNumberFormat="1" applyFont="1" applyBorder="1" applyAlignment="1">
      <alignment horizontal="center"/>
    </xf>
    <xf numFmtId="3" fontId="2" fillId="0" borderId="1" xfId="0" applyNumberFormat="1" applyFont="1" applyBorder="1" applyAlignment="1">
      <alignment horizontal="center"/>
    </xf>
    <xf numFmtId="0" fontId="3" fillId="0" borderId="1" xfId="0" applyFont="1" applyBorder="1"/>
    <xf numFmtId="10" fontId="3" fillId="0" borderId="1" xfId="0" applyNumberFormat="1" applyFont="1" applyBorder="1" applyAlignment="1">
      <alignment horizontal="center"/>
    </xf>
    <xf numFmtId="4" fontId="2" fillId="0" borderId="0" xfId="0" applyNumberFormat="1" applyFont="1"/>
    <xf numFmtId="0" fontId="2" fillId="0" borderId="14" xfId="0" applyFont="1" applyBorder="1" applyAlignment="1">
      <alignment horizontal="center"/>
    </xf>
    <xf numFmtId="2" fontId="2" fillId="0" borderId="14" xfId="0" applyNumberFormat="1" applyFont="1" applyBorder="1" applyAlignment="1">
      <alignment horizontal="center"/>
    </xf>
    <xf numFmtId="0" fontId="3" fillId="0" borderId="14" xfId="0" applyFont="1" applyBorder="1" applyAlignment="1">
      <alignment horizontal="center"/>
    </xf>
    <xf numFmtId="0" fontId="2" fillId="0" borderId="14" xfId="0" applyFont="1" applyBorder="1"/>
    <xf numFmtId="4" fontId="3" fillId="0" borderId="0" xfId="0" applyNumberFormat="1" applyFont="1"/>
    <xf numFmtId="0" fontId="2" fillId="0" borderId="16" xfId="0" applyFont="1" applyBorder="1" applyAlignment="1">
      <alignment horizontal="center"/>
    </xf>
    <xf numFmtId="10" fontId="2" fillId="0" borderId="17" xfId="0" applyNumberFormat="1" applyFont="1" applyBorder="1" applyAlignment="1">
      <alignment horizontal="center"/>
    </xf>
    <xf numFmtId="166" fontId="2" fillId="0" borderId="0" xfId="0" applyNumberFormat="1" applyFont="1"/>
    <xf numFmtId="0" fontId="2" fillId="0" borderId="6" xfId="0" applyFont="1" applyBorder="1"/>
    <xf numFmtId="0" fontId="2" fillId="0" borderId="17" xfId="0" applyFont="1" applyBorder="1"/>
    <xf numFmtId="10" fontId="1" fillId="0" borderId="17" xfId="0" applyNumberFormat="1" applyFont="1" applyBorder="1" applyAlignment="1">
      <alignment horizontal="center"/>
    </xf>
    <xf numFmtId="0" fontId="3" fillId="0" borderId="0" xfId="0" applyFont="1" applyAlignment="1">
      <alignment horizontal="center" wrapText="1"/>
    </xf>
    <xf numFmtId="0" fontId="3" fillId="0" borderId="0" xfId="0" applyFont="1" applyAlignment="1">
      <alignment wrapText="1"/>
    </xf>
    <xf numFmtId="0" fontId="3" fillId="2" borderId="16" xfId="0" applyFont="1" applyFill="1" applyBorder="1" applyAlignment="1">
      <alignment horizontal="center" wrapText="1"/>
    </xf>
    <xf numFmtId="0" fontId="3" fillId="2" borderId="7" xfId="0" applyFont="1" applyFill="1" applyBorder="1" applyAlignment="1">
      <alignment horizontal="center" wrapText="1"/>
    </xf>
    <xf numFmtId="0" fontId="3" fillId="2" borderId="17" xfId="0" applyFont="1" applyFill="1" applyBorder="1" applyAlignment="1">
      <alignment wrapText="1"/>
    </xf>
    <xf numFmtId="0" fontId="3" fillId="2" borderId="7" xfId="0" applyFont="1" applyFill="1" applyBorder="1" applyAlignment="1">
      <alignment wrapText="1"/>
    </xf>
    <xf numFmtId="0" fontId="3" fillId="2" borderId="17" xfId="0" applyFont="1" applyFill="1" applyBorder="1" applyAlignment="1">
      <alignment horizontal="center" wrapText="1"/>
    </xf>
    <xf numFmtId="0" fontId="3" fillId="2" borderId="8" xfId="0" applyFont="1" applyFill="1" applyBorder="1" applyAlignment="1">
      <alignment horizontal="center" wrapText="1"/>
    </xf>
    <xf numFmtId="0" fontId="3" fillId="2" borderId="3" xfId="0" applyFont="1" applyFill="1" applyBorder="1"/>
    <xf numFmtId="0" fontId="3" fillId="2" borderId="6" xfId="0" applyFont="1" applyFill="1" applyBorder="1"/>
    <xf numFmtId="4" fontId="3" fillId="2" borderId="18" xfId="0" applyNumberFormat="1" applyFont="1" applyFill="1" applyBorder="1" applyAlignment="1">
      <alignment horizontal="center" wrapText="1"/>
    </xf>
    <xf numFmtId="0" fontId="1" fillId="0" borderId="0" xfId="0" applyFont="1"/>
    <xf numFmtId="0" fontId="3" fillId="2" borderId="14" xfId="0" applyFont="1" applyFill="1" applyBorder="1" applyAlignment="1">
      <alignment horizontal="center"/>
    </xf>
    <xf numFmtId="0" fontId="3" fillId="2" borderId="0" xfId="0" applyFont="1" applyFill="1"/>
    <xf numFmtId="0" fontId="3" fillId="2" borderId="1" xfId="0" applyFont="1" applyFill="1" applyBorder="1"/>
    <xf numFmtId="0" fontId="3" fillId="2" borderId="10" xfId="0" applyFont="1" applyFill="1" applyBorder="1"/>
    <xf numFmtId="0" fontId="3" fillId="2" borderId="4" xfId="0" applyFont="1" applyFill="1" applyBorder="1"/>
    <xf numFmtId="0" fontId="3" fillId="2" borderId="9" xfId="0" applyFont="1" applyFill="1" applyBorder="1"/>
    <xf numFmtId="4" fontId="3" fillId="2" borderId="15" xfId="0" applyNumberFormat="1" applyFont="1" applyFill="1" applyBorder="1"/>
    <xf numFmtId="164" fontId="3" fillId="2" borderId="23" xfId="0" applyNumberFormat="1" applyFont="1" applyFill="1" applyBorder="1" applyAlignment="1">
      <alignment horizontal="center"/>
    </xf>
    <xf numFmtId="10" fontId="3" fillId="2" borderId="12" xfId="0" applyNumberFormat="1" applyFont="1" applyFill="1" applyBorder="1" applyAlignment="1">
      <alignment horizontal="center"/>
    </xf>
    <xf numFmtId="0" fontId="3" fillId="2" borderId="24" xfId="0" applyFont="1" applyFill="1" applyBorder="1" applyAlignment="1">
      <alignment horizontal="center"/>
    </xf>
    <xf numFmtId="10" fontId="3" fillId="2" borderId="24" xfId="0" applyNumberFormat="1" applyFont="1" applyFill="1" applyBorder="1" applyAlignment="1">
      <alignment horizontal="center"/>
    </xf>
    <xf numFmtId="0" fontId="3" fillId="2" borderId="13" xfId="0" applyFont="1" applyFill="1" applyBorder="1" applyAlignment="1">
      <alignment horizontal="center"/>
    </xf>
    <xf numFmtId="0" fontId="3" fillId="2" borderId="5" xfId="0" applyFont="1" applyFill="1" applyBorder="1"/>
    <xf numFmtId="0" fontId="3" fillId="2" borderId="11" xfId="0" applyFont="1" applyFill="1" applyBorder="1"/>
    <xf numFmtId="4" fontId="3" fillId="2" borderId="25" xfId="0" applyNumberFormat="1" applyFont="1" applyFill="1" applyBorder="1"/>
    <xf numFmtId="164" fontId="2" fillId="0" borderId="14" xfId="0" applyNumberFormat="1" applyFont="1" applyBorder="1"/>
    <xf numFmtId="0" fontId="2" fillId="0" borderId="26" xfId="0" applyFont="1" applyBorder="1"/>
    <xf numFmtId="0" fontId="2" fillId="0" borderId="10" xfId="0" applyFont="1" applyBorder="1"/>
    <xf numFmtId="0" fontId="2" fillId="0" borderId="9" xfId="0" applyFont="1" applyBorder="1"/>
    <xf numFmtId="4" fontId="2" fillId="0" borderId="15" xfId="0" applyNumberFormat="1" applyFont="1" applyBorder="1"/>
    <xf numFmtId="10" fontId="2" fillId="0" borderId="10" xfId="0" applyNumberFormat="1" applyFont="1" applyBorder="1"/>
    <xf numFmtId="44" fontId="2" fillId="0" borderId="1" xfId="0" applyNumberFormat="1" applyFont="1" applyBorder="1"/>
    <xf numFmtId="44" fontId="2" fillId="0" borderId="26" xfId="0" applyNumberFormat="1" applyFont="1" applyBorder="1"/>
    <xf numFmtId="10" fontId="2" fillId="0" borderId="9" xfId="0" applyNumberFormat="1" applyFont="1" applyBorder="1"/>
    <xf numFmtId="2" fontId="2" fillId="0" borderId="0" xfId="0" applyNumberFormat="1" applyFont="1" applyAlignment="1">
      <alignment horizontal="center"/>
    </xf>
    <xf numFmtId="164" fontId="2" fillId="0" borderId="27" xfId="0" applyNumberFormat="1" applyFont="1" applyBorder="1"/>
    <xf numFmtId="164" fontId="2" fillId="0" borderId="28" xfId="0" applyNumberFormat="1" applyFont="1" applyBorder="1"/>
    <xf numFmtId="164" fontId="2" fillId="0" borderId="29" xfId="0" applyNumberFormat="1" applyFont="1" applyBorder="1"/>
    <xf numFmtId="164" fontId="2" fillId="0" borderId="30" xfId="0" applyNumberFormat="1" applyFont="1" applyBorder="1"/>
    <xf numFmtId="10" fontId="2" fillId="0" borderId="31" xfId="0" applyNumberFormat="1" applyFont="1" applyBorder="1"/>
    <xf numFmtId="10" fontId="3" fillId="0" borderId="32" xfId="0" applyNumberFormat="1" applyFont="1" applyBorder="1"/>
    <xf numFmtId="4" fontId="3" fillId="0" borderId="33" xfId="0" applyNumberFormat="1" applyFont="1" applyBorder="1"/>
    <xf numFmtId="164" fontId="3" fillId="0" borderId="22" xfId="0" applyNumberFormat="1" applyFont="1" applyBorder="1"/>
    <xf numFmtId="164" fontId="3" fillId="0" borderId="34" xfId="0" applyNumberFormat="1" applyFont="1" applyBorder="1"/>
    <xf numFmtId="164" fontId="3" fillId="0" borderId="21" xfId="0" applyNumberFormat="1" applyFont="1" applyBorder="1"/>
    <xf numFmtId="164" fontId="3" fillId="0" borderId="35" xfId="0" applyNumberFormat="1" applyFont="1" applyBorder="1"/>
    <xf numFmtId="10" fontId="3" fillId="0" borderId="36" xfId="0" applyNumberFormat="1" applyFont="1" applyBorder="1"/>
    <xf numFmtId="10" fontId="3" fillId="0" borderId="37" xfId="0" applyNumberFormat="1" applyFont="1" applyBorder="1"/>
    <xf numFmtId="4" fontId="3" fillId="0" borderId="21" xfId="0" applyNumberFormat="1" applyFont="1" applyBorder="1"/>
    <xf numFmtId="164" fontId="2" fillId="0" borderId="14" xfId="0" applyNumberFormat="1" applyFont="1" applyBorder="1" applyAlignment="1">
      <alignment horizontal="center"/>
    </xf>
    <xf numFmtId="164" fontId="2" fillId="0" borderId="26" xfId="0" applyNumberFormat="1" applyFont="1" applyBorder="1"/>
    <xf numFmtId="164" fontId="3" fillId="0" borderId="38" xfId="0" applyNumberFormat="1" applyFont="1" applyBorder="1"/>
    <xf numFmtId="164" fontId="3" fillId="0" borderId="39" xfId="0" applyNumberFormat="1" applyFont="1" applyBorder="1"/>
    <xf numFmtId="164" fontId="3" fillId="0" borderId="19" xfId="0" applyNumberFormat="1" applyFont="1" applyBorder="1"/>
    <xf numFmtId="164" fontId="3" fillId="0" borderId="40" xfId="0" applyNumberFormat="1" applyFont="1" applyBorder="1"/>
    <xf numFmtId="10" fontId="3" fillId="0" borderId="41" xfId="0" applyNumberFormat="1" applyFont="1" applyBorder="1"/>
    <xf numFmtId="10" fontId="3" fillId="0" borderId="42" xfId="0" applyNumberFormat="1" applyFont="1" applyBorder="1"/>
    <xf numFmtId="4" fontId="3" fillId="0" borderId="19" xfId="0" applyNumberFormat="1" applyFont="1" applyBorder="1"/>
    <xf numFmtId="4" fontId="3" fillId="2" borderId="6" xfId="0" applyNumberFormat="1" applyFont="1" applyFill="1" applyBorder="1"/>
    <xf numFmtId="4" fontId="3" fillId="2" borderId="17" xfId="0" applyNumberFormat="1" applyFont="1" applyFill="1" applyBorder="1"/>
    <xf numFmtId="4" fontId="3" fillId="2" borderId="7" xfId="0" applyNumberFormat="1" applyFont="1" applyFill="1" applyBorder="1"/>
    <xf numFmtId="10" fontId="3" fillId="2" borderId="8" xfId="0" applyNumberFormat="1" applyFont="1" applyFill="1" applyBorder="1"/>
    <xf numFmtId="0" fontId="3" fillId="3" borderId="6" xfId="0" applyFont="1" applyFill="1" applyBorder="1"/>
    <xf numFmtId="4" fontId="3" fillId="3" borderId="18" xfId="0" applyNumberFormat="1" applyFont="1" applyFill="1" applyBorder="1"/>
    <xf numFmtId="4" fontId="3" fillId="2" borderId="9" xfId="0" applyNumberFormat="1" applyFont="1" applyFill="1" applyBorder="1"/>
    <xf numFmtId="4" fontId="3" fillId="2" borderId="1" xfId="0" applyNumberFormat="1" applyFont="1" applyFill="1" applyBorder="1"/>
    <xf numFmtId="4" fontId="3" fillId="2" borderId="0" xfId="0" applyNumberFormat="1" applyFont="1" applyFill="1"/>
    <xf numFmtId="10" fontId="3" fillId="2" borderId="10" xfId="0" applyNumberFormat="1" applyFont="1" applyFill="1" applyBorder="1"/>
    <xf numFmtId="0" fontId="3" fillId="3" borderId="9" xfId="0" applyFont="1" applyFill="1" applyBorder="1"/>
    <xf numFmtId="4" fontId="3" fillId="3" borderId="15" xfId="0" applyNumberFormat="1" applyFont="1" applyFill="1" applyBorder="1"/>
    <xf numFmtId="4" fontId="3" fillId="2" borderId="11" xfId="0" applyNumberFormat="1" applyFont="1" applyFill="1" applyBorder="1"/>
    <xf numFmtId="4" fontId="3" fillId="2" borderId="24" xfId="0" applyNumberFormat="1" applyFont="1" applyFill="1" applyBorder="1"/>
    <xf numFmtId="4" fontId="3" fillId="2" borderId="12" xfId="0" applyNumberFormat="1" applyFont="1" applyFill="1" applyBorder="1"/>
    <xf numFmtId="10" fontId="3" fillId="2" borderId="13" xfId="0" applyNumberFormat="1" applyFont="1" applyFill="1" applyBorder="1"/>
    <xf numFmtId="0" fontId="3" fillId="3" borderId="11" xfId="0" applyFont="1" applyFill="1" applyBorder="1"/>
    <xf numFmtId="4" fontId="3" fillId="3" borderId="25" xfId="0" applyNumberFormat="1" applyFont="1" applyFill="1" applyBorder="1"/>
    <xf numFmtId="4" fontId="0" fillId="0" borderId="0" xfId="0" applyNumberFormat="1"/>
    <xf numFmtId="0" fontId="4" fillId="0" borderId="0" xfId="0" applyFont="1"/>
    <xf numFmtId="0" fontId="6" fillId="0" borderId="0" xfId="0" applyFont="1"/>
    <xf numFmtId="0" fontId="2" fillId="0" borderId="23" xfId="0" applyFont="1" applyBorder="1" applyAlignment="1">
      <alignment horizontal="center"/>
    </xf>
    <xf numFmtId="0" fontId="2" fillId="0" borderId="24" xfId="0" applyFont="1" applyBorder="1"/>
    <xf numFmtId="10" fontId="2" fillId="0" borderId="24" xfId="0" applyNumberFormat="1" applyFont="1" applyBorder="1" applyAlignment="1">
      <alignment horizontal="center"/>
    </xf>
    <xf numFmtId="0" fontId="3" fillId="5" borderId="52" xfId="0" applyFont="1" applyFill="1" applyBorder="1" applyAlignment="1">
      <alignment horizontal="center"/>
    </xf>
    <xf numFmtId="0" fontId="3" fillId="5" borderId="50" xfId="0" applyFont="1" applyFill="1" applyBorder="1"/>
    <xf numFmtId="10" fontId="3" fillId="5" borderId="50" xfId="0" applyNumberFormat="1" applyFont="1" applyFill="1" applyBorder="1" applyAlignment="1">
      <alignment horizontal="center"/>
    </xf>
    <xf numFmtId="0" fontId="2" fillId="5" borderId="52" xfId="0" applyFont="1" applyFill="1" applyBorder="1" applyAlignment="1">
      <alignment horizontal="center"/>
    </xf>
    <xf numFmtId="0" fontId="2" fillId="5" borderId="50" xfId="0" applyFont="1" applyFill="1" applyBorder="1"/>
    <xf numFmtId="10" fontId="2" fillId="5" borderId="50" xfId="0" applyNumberFormat="1" applyFont="1" applyFill="1" applyBorder="1" applyAlignment="1">
      <alignment horizontal="center"/>
    </xf>
    <xf numFmtId="0" fontId="2" fillId="0" borderId="9" xfId="0" applyFont="1" applyBorder="1" applyAlignment="1">
      <alignment horizontal="center"/>
    </xf>
    <xf numFmtId="166" fontId="3" fillId="0" borderId="0" xfId="0" applyNumberFormat="1" applyFont="1"/>
    <xf numFmtId="167" fontId="2" fillId="0" borderId="0" xfId="0" applyNumberFormat="1" applyFont="1"/>
    <xf numFmtId="15" fontId="3" fillId="0" borderId="0" xfId="0" quotePrefix="1" applyNumberFormat="1" applyFont="1"/>
    <xf numFmtId="168" fontId="2" fillId="0" borderId="0" xfId="0" applyNumberFormat="1" applyFont="1"/>
    <xf numFmtId="169" fontId="2" fillId="0" borderId="0" xfId="0" applyNumberFormat="1" applyFont="1"/>
    <xf numFmtId="170" fontId="2" fillId="0" borderId="0" xfId="0" applyNumberFormat="1" applyFont="1"/>
    <xf numFmtId="4" fontId="3" fillId="5" borderId="53" xfId="0" applyNumberFormat="1" applyFont="1" applyFill="1" applyBorder="1"/>
    <xf numFmtId="4" fontId="3" fillId="0" borderId="20" xfId="0" applyNumberFormat="1" applyFont="1" applyBorder="1"/>
    <xf numFmtId="4" fontId="2" fillId="0" borderId="25" xfId="0" applyNumberFormat="1" applyFont="1" applyBorder="1"/>
    <xf numFmtId="4" fontId="2" fillId="0" borderId="18" xfId="0" applyNumberFormat="1" applyFont="1" applyBorder="1"/>
    <xf numFmtId="4" fontId="3" fillId="0" borderId="15" xfId="0" applyNumberFormat="1" applyFont="1" applyBorder="1"/>
    <xf numFmtId="4" fontId="3" fillId="0" borderId="10" xfId="0" applyNumberFormat="1" applyFont="1" applyBorder="1" applyAlignment="1">
      <alignment horizontal="center" wrapText="1"/>
    </xf>
    <xf numFmtId="10" fontId="1" fillId="0" borderId="0" xfId="0" applyNumberFormat="1" applyFont="1" applyAlignment="1">
      <alignment horizontal="center"/>
    </xf>
    <xf numFmtId="0" fontId="4" fillId="0" borderId="0" xfId="4"/>
    <xf numFmtId="0" fontId="8" fillId="0" borderId="0" xfId="4" applyFont="1"/>
    <xf numFmtId="0" fontId="9" fillId="0" borderId="0" xfId="4" applyFont="1"/>
    <xf numFmtId="0" fontId="10" fillId="0" borderId="0" xfId="4" applyFont="1"/>
    <xf numFmtId="0" fontId="5" fillId="0" borderId="0" xfId="0" applyFont="1"/>
    <xf numFmtId="0" fontId="4" fillId="0" borderId="0" xfId="5"/>
    <xf numFmtId="0" fontId="11" fillId="0" borderId="0" xfId="5" applyFont="1"/>
    <xf numFmtId="4" fontId="11" fillId="0" borderId="0" xfId="6" applyNumberFormat="1" applyFont="1"/>
    <xf numFmtId="4" fontId="4" fillId="0" borderId="0" xfId="3" applyNumberFormat="1" applyFont="1"/>
    <xf numFmtId="4" fontId="4" fillId="0" borderId="0" xfId="3" applyNumberFormat="1" applyFont="1" applyBorder="1"/>
    <xf numFmtId="0" fontId="12" fillId="0" borderId="0" xfId="2" applyFont="1"/>
    <xf numFmtId="0" fontId="12" fillId="0" borderId="0" xfId="2" applyFont="1" applyAlignment="1">
      <alignment horizontal="left"/>
    </xf>
    <xf numFmtId="0" fontId="13" fillId="0" borderId="0" xfId="2" applyFont="1"/>
    <xf numFmtId="49" fontId="12" fillId="0" borderId="0" xfId="2" applyNumberFormat="1" applyFont="1" applyAlignment="1">
      <alignment horizontal="left"/>
    </xf>
    <xf numFmtId="0" fontId="12" fillId="0" borderId="0" xfId="2" applyFont="1" applyAlignment="1">
      <alignment horizontal="center"/>
    </xf>
    <xf numFmtId="4" fontId="12" fillId="0" borderId="0" xfId="3" applyNumberFormat="1" applyFont="1" applyFill="1" applyAlignment="1">
      <alignment horizontal="right"/>
    </xf>
    <xf numFmtId="49" fontId="13" fillId="0" borderId="0" xfId="2" applyNumberFormat="1" applyFont="1" applyAlignment="1">
      <alignment horizontal="left"/>
    </xf>
    <xf numFmtId="4" fontId="12" fillId="0" borderId="0" xfId="3" applyNumberFormat="1" applyFont="1" applyFill="1" applyBorder="1" applyAlignment="1">
      <alignment horizontal="right"/>
    </xf>
    <xf numFmtId="4" fontId="12" fillId="0" borderId="0" xfId="3" applyNumberFormat="1" applyFont="1" applyFill="1" applyBorder="1" applyAlignment="1">
      <alignment horizontal="center"/>
    </xf>
    <xf numFmtId="0" fontId="12" fillId="0" borderId="0" xfId="4" applyFont="1"/>
    <xf numFmtId="0" fontId="12" fillId="0" borderId="0" xfId="4" applyFont="1" applyAlignment="1">
      <alignment horizontal="left"/>
    </xf>
    <xf numFmtId="0" fontId="12" fillId="0" borderId="0" xfId="4" applyFont="1" applyAlignment="1">
      <alignment horizontal="center"/>
    </xf>
    <xf numFmtId="4" fontId="12" fillId="0" borderId="0" xfId="4" applyNumberFormat="1" applyFont="1"/>
    <xf numFmtId="0" fontId="13" fillId="0" borderId="57" xfId="4" applyFont="1" applyBorder="1" applyAlignment="1">
      <alignment wrapText="1"/>
    </xf>
    <xf numFmtId="0" fontId="13" fillId="0" borderId="57" xfId="4" applyFont="1" applyBorder="1" applyAlignment="1">
      <alignment horizontal="center" wrapText="1"/>
    </xf>
    <xf numFmtId="4" fontId="13" fillId="0" borderId="57" xfId="4" applyNumberFormat="1" applyFont="1" applyBorder="1" applyAlignment="1">
      <alignment wrapText="1"/>
    </xf>
    <xf numFmtId="0" fontId="12" fillId="0" borderId="29" xfId="4" applyFont="1" applyBorder="1" applyAlignment="1">
      <alignment wrapText="1"/>
    </xf>
    <xf numFmtId="0" fontId="12" fillId="0" borderId="1" xfId="4" applyFont="1" applyBorder="1" applyAlignment="1">
      <alignment wrapText="1"/>
    </xf>
    <xf numFmtId="0" fontId="12" fillId="0" borderId="0" xfId="4" applyFont="1" applyAlignment="1">
      <alignment wrapText="1"/>
    </xf>
    <xf numFmtId="0" fontId="12" fillId="0" borderId="1" xfId="4" applyFont="1" applyBorder="1" applyAlignment="1">
      <alignment horizontal="center" wrapText="1"/>
    </xf>
    <xf numFmtId="4" fontId="12" fillId="0" borderId="1" xfId="4" applyNumberFormat="1" applyFont="1" applyBorder="1" applyAlignment="1">
      <alignment wrapText="1"/>
    </xf>
    <xf numFmtId="0" fontId="13" fillId="0" borderId="1" xfId="4" applyFont="1" applyBorder="1" applyAlignment="1">
      <alignment wrapText="1" shrinkToFit="1"/>
    </xf>
    <xf numFmtId="0" fontId="13" fillId="0" borderId="1" xfId="4" applyFont="1" applyBorder="1" applyAlignment="1">
      <alignment wrapText="1"/>
    </xf>
    <xf numFmtId="0" fontId="13" fillId="0" borderId="0" xfId="4" applyFont="1" applyAlignment="1">
      <alignment wrapText="1"/>
    </xf>
    <xf numFmtId="0" fontId="13" fillId="0" borderId="1" xfId="4" applyFont="1" applyBorder="1" applyAlignment="1">
      <alignment horizontal="center" wrapText="1"/>
    </xf>
    <xf numFmtId="4" fontId="13" fillId="0" borderId="1" xfId="4" applyNumberFormat="1" applyFont="1" applyBorder="1" applyAlignment="1">
      <alignment wrapText="1"/>
    </xf>
    <xf numFmtId="0" fontId="12" fillId="0" borderId="1" xfId="4" applyFont="1" applyBorder="1" applyAlignment="1">
      <alignment horizontal="left" wrapText="1"/>
    </xf>
    <xf numFmtId="0" fontId="12" fillId="0" borderId="1" xfId="4" applyFont="1" applyBorder="1" applyAlignment="1">
      <alignment wrapText="1" shrinkToFit="1"/>
    </xf>
    <xf numFmtId="0" fontId="12" fillId="0" borderId="0" xfId="4" applyFont="1" applyAlignment="1">
      <alignment horizontal="left" wrapText="1"/>
    </xf>
    <xf numFmtId="0" fontId="12" fillId="0" borderId="57" xfId="4" applyFont="1" applyBorder="1"/>
    <xf numFmtId="0" fontId="13" fillId="0" borderId="55" xfId="4" applyFont="1" applyBorder="1"/>
    <xf numFmtId="0" fontId="12" fillId="0" borderId="55" xfId="2" applyFont="1" applyBorder="1"/>
    <xf numFmtId="4" fontId="12" fillId="0" borderId="57" xfId="4" applyNumberFormat="1" applyFont="1" applyBorder="1" applyAlignment="1">
      <alignment wrapText="1"/>
    </xf>
    <xf numFmtId="0" fontId="13" fillId="0" borderId="57" xfId="4" applyFont="1" applyBorder="1"/>
    <xf numFmtId="0" fontId="13" fillId="0" borderId="54" xfId="4" applyFont="1" applyBorder="1"/>
    <xf numFmtId="4" fontId="12" fillId="0" borderId="1" xfId="4" applyNumberFormat="1" applyFont="1" applyBorder="1"/>
    <xf numFmtId="4" fontId="12" fillId="0" borderId="1" xfId="4" quotePrefix="1" applyNumberFormat="1" applyFont="1" applyBorder="1" applyAlignment="1">
      <alignment wrapText="1"/>
    </xf>
    <xf numFmtId="2" fontId="12" fillId="0" borderId="0" xfId="4" applyNumberFormat="1" applyFont="1" applyAlignment="1">
      <alignment wrapText="1"/>
    </xf>
    <xf numFmtId="0" fontId="12" fillId="0" borderId="0" xfId="4" applyFont="1" applyAlignment="1">
      <alignment horizontal="center" wrapText="1"/>
    </xf>
    <xf numFmtId="2" fontId="12" fillId="0" borderId="1" xfId="4" applyNumberFormat="1" applyFont="1" applyBorder="1" applyAlignment="1">
      <alignment horizontal="center" wrapText="1"/>
    </xf>
    <xf numFmtId="1" fontId="12" fillId="0" borderId="1" xfId="4" applyNumberFormat="1" applyFont="1" applyBorder="1" applyAlignment="1">
      <alignment horizontal="center" wrapText="1"/>
    </xf>
    <xf numFmtId="171" fontId="12" fillId="0" borderId="0" xfId="4" applyNumberFormat="1" applyFont="1" applyAlignment="1">
      <alignment horizontal="right" wrapText="1"/>
    </xf>
    <xf numFmtId="171" fontId="12" fillId="0" borderId="0" xfId="4" applyNumberFormat="1" applyFont="1" applyAlignment="1">
      <alignment wrapText="1"/>
    </xf>
    <xf numFmtId="0" fontId="12" fillId="0" borderId="1" xfId="4" applyFont="1" applyBorder="1" applyAlignment="1">
      <alignment vertical="center" wrapText="1"/>
    </xf>
    <xf numFmtId="0" fontId="15" fillId="0" borderId="0" xfId="4" applyFont="1" applyAlignment="1">
      <alignment horizontal="left" wrapText="1"/>
    </xf>
    <xf numFmtId="0" fontId="15" fillId="0" borderId="1" xfId="4" applyFont="1" applyBorder="1" applyAlignment="1">
      <alignment horizontal="left" wrapText="1"/>
    </xf>
    <xf numFmtId="0" fontId="15" fillId="0" borderId="0" xfId="4" applyFont="1" applyAlignment="1">
      <alignment horizontal="center" wrapText="1"/>
    </xf>
    <xf numFmtId="2" fontId="15" fillId="0" borderId="1" xfId="4" applyNumberFormat="1" applyFont="1" applyBorder="1" applyAlignment="1">
      <alignment horizontal="center" wrapText="1"/>
    </xf>
    <xf numFmtId="171" fontId="15" fillId="0" borderId="0" xfId="4" applyNumberFormat="1" applyFont="1" applyAlignment="1">
      <alignment wrapText="1"/>
    </xf>
    <xf numFmtId="4" fontId="15" fillId="0" borderId="1" xfId="4" applyNumberFormat="1" applyFont="1" applyBorder="1" applyAlignment="1">
      <alignment wrapText="1"/>
    </xf>
    <xf numFmtId="0" fontId="12" fillId="0" borderId="2" xfId="4" applyFont="1" applyBorder="1" applyAlignment="1">
      <alignment wrapText="1"/>
    </xf>
    <xf numFmtId="0" fontId="12" fillId="0" borderId="55" xfId="4" applyFont="1" applyBorder="1" applyAlignment="1">
      <alignment horizontal="right" wrapText="1"/>
    </xf>
    <xf numFmtId="4" fontId="12" fillId="0" borderId="57" xfId="2" applyNumberFormat="1" applyFont="1" applyBorder="1"/>
    <xf numFmtId="4" fontId="12" fillId="0" borderId="0" xfId="4" applyNumberFormat="1" applyFont="1" applyAlignment="1">
      <alignment wrapText="1"/>
    </xf>
    <xf numFmtId="165" fontId="16" fillId="4" borderId="51" xfId="1" applyFont="1" applyFill="1" applyBorder="1"/>
    <xf numFmtId="165" fontId="16" fillId="4" borderId="29" xfId="1" applyFont="1" applyFill="1" applyBorder="1"/>
    <xf numFmtId="0" fontId="17" fillId="4" borderId="45" xfId="0" applyFont="1" applyFill="1" applyBorder="1" applyAlignment="1">
      <alignment horizontal="center"/>
    </xf>
    <xf numFmtId="0" fontId="17" fillId="4" borderId="1" xfId="0" applyFont="1" applyFill="1" applyBorder="1" applyAlignment="1">
      <alignment wrapText="1"/>
    </xf>
    <xf numFmtId="0" fontId="17" fillId="4" borderId="1" xfId="0" applyFont="1" applyFill="1" applyBorder="1" applyAlignment="1">
      <alignment horizontal="center"/>
    </xf>
    <xf numFmtId="0" fontId="17" fillId="4" borderId="45" xfId="0" applyFont="1" applyFill="1" applyBorder="1" applyAlignment="1">
      <alignment horizontal="center" wrapText="1"/>
    </xf>
    <xf numFmtId="0" fontId="17" fillId="4" borderId="1" xfId="0" applyFont="1" applyFill="1" applyBorder="1" applyAlignment="1">
      <alignment horizontal="center" wrapText="1"/>
    </xf>
    <xf numFmtId="0" fontId="16" fillId="4" borderId="45" xfId="0" applyFont="1" applyFill="1" applyBorder="1" applyAlignment="1">
      <alignment horizontal="center"/>
    </xf>
    <xf numFmtId="0" fontId="16" fillId="4" borderId="1" xfId="0" applyFont="1" applyFill="1" applyBorder="1" applyAlignment="1">
      <alignment wrapText="1"/>
    </xf>
    <xf numFmtId="0" fontId="16" fillId="4" borderId="45" xfId="0" applyFont="1" applyFill="1" applyBorder="1" applyAlignment="1">
      <alignment horizontal="center" vertical="center"/>
    </xf>
    <xf numFmtId="0" fontId="16" fillId="4" borderId="1" xfId="0" applyFont="1" applyFill="1" applyBorder="1" applyAlignment="1">
      <alignment horizontal="center" vertical="center" wrapText="1"/>
    </xf>
    <xf numFmtId="1" fontId="17" fillId="4" borderId="1" xfId="0" applyNumberFormat="1" applyFont="1" applyFill="1" applyBorder="1" applyAlignment="1">
      <alignment horizontal="center" vertical="center"/>
    </xf>
    <xf numFmtId="0" fontId="17" fillId="0" borderId="45" xfId="0" applyFont="1" applyBorder="1" applyAlignment="1">
      <alignment wrapText="1"/>
    </xf>
    <xf numFmtId="4" fontId="17" fillId="0" borderId="1" xfId="1" applyNumberFormat="1" applyFont="1" applyBorder="1"/>
    <xf numFmtId="0" fontId="16" fillId="0" borderId="45" xfId="0" applyFont="1" applyBorder="1" applyAlignment="1">
      <alignment wrapText="1"/>
    </xf>
    <xf numFmtId="4" fontId="16" fillId="0" borderId="1" xfId="1" applyNumberFormat="1" applyFont="1" applyBorder="1"/>
    <xf numFmtId="4" fontId="16" fillId="0" borderId="1" xfId="1" applyNumberFormat="1" applyFont="1" applyFill="1" applyBorder="1"/>
    <xf numFmtId="4" fontId="16" fillId="0" borderId="2" xfId="1" applyNumberFormat="1" applyFont="1" applyFill="1" applyBorder="1"/>
    <xf numFmtId="165" fontId="16" fillId="4" borderId="30" xfId="1" applyFont="1" applyFill="1" applyBorder="1"/>
    <xf numFmtId="0" fontId="17" fillId="4" borderId="26" xfId="0" applyFont="1" applyFill="1" applyBorder="1" applyAlignment="1">
      <alignment horizontal="center" wrapText="1"/>
    </xf>
    <xf numFmtId="0" fontId="17" fillId="4" borderId="46" xfId="0" applyFont="1" applyFill="1" applyBorder="1" applyAlignment="1">
      <alignment horizontal="center" wrapText="1"/>
    </xf>
    <xf numFmtId="0" fontId="17" fillId="4" borderId="44" xfId="0" applyFont="1" applyFill="1" applyBorder="1" applyAlignment="1">
      <alignment horizontal="center" wrapText="1"/>
    </xf>
    <xf numFmtId="4" fontId="17" fillId="4" borderId="1" xfId="0" applyNumberFormat="1" applyFont="1" applyFill="1" applyBorder="1" applyAlignment="1">
      <alignment horizontal="center" wrapText="1"/>
    </xf>
    <xf numFmtId="0" fontId="16" fillId="4" borderId="46" xfId="0" applyFont="1" applyFill="1" applyBorder="1" applyAlignment="1">
      <alignment horizontal="center" vertical="center"/>
    </xf>
    <xf numFmtId="0" fontId="16" fillId="4" borderId="2" xfId="0" applyFont="1" applyFill="1" applyBorder="1" applyAlignment="1">
      <alignment horizontal="center" vertical="center" wrapText="1"/>
    </xf>
    <xf numFmtId="0" fontId="17" fillId="4" borderId="2" xfId="0" applyFont="1" applyFill="1" applyBorder="1" applyAlignment="1">
      <alignment horizontal="center" vertical="center"/>
    </xf>
    <xf numFmtId="4" fontId="17" fillId="4" borderId="2" xfId="0" applyNumberFormat="1" applyFont="1" applyFill="1" applyBorder="1" applyAlignment="1">
      <alignment horizontal="center" vertical="center"/>
    </xf>
    <xf numFmtId="4" fontId="17" fillId="4" borderId="2" xfId="0" applyNumberFormat="1" applyFont="1" applyFill="1" applyBorder="1" applyAlignment="1">
      <alignment horizontal="center"/>
    </xf>
    <xf numFmtId="0" fontId="16" fillId="0" borderId="1" xfId="0" applyFont="1" applyBorder="1" applyAlignment="1">
      <alignment wrapText="1"/>
    </xf>
    <xf numFmtId="0" fontId="17" fillId="4" borderId="57" xfId="0" applyFont="1" applyFill="1" applyBorder="1"/>
    <xf numFmtId="4" fontId="17" fillId="4" borderId="57" xfId="0" applyNumberFormat="1" applyFont="1" applyFill="1" applyBorder="1"/>
    <xf numFmtId="4" fontId="17" fillId="4" borderId="57" xfId="1" applyNumberFormat="1" applyFont="1" applyFill="1" applyBorder="1"/>
    <xf numFmtId="0" fontId="16" fillId="0" borderId="0" xfId="0" applyFont="1" applyAlignment="1">
      <alignment wrapText="1"/>
    </xf>
    <xf numFmtId="0" fontId="17" fillId="0" borderId="0" xfId="0" applyFont="1"/>
    <xf numFmtId="4" fontId="17" fillId="0" borderId="0" xfId="0" applyNumberFormat="1" applyFont="1"/>
    <xf numFmtId="4" fontId="17" fillId="0" borderId="0" xfId="1" applyNumberFormat="1" applyFont="1" applyFill="1" applyBorder="1"/>
    <xf numFmtId="0" fontId="15" fillId="0" borderId="1" xfId="0" applyFont="1" applyBorder="1" applyAlignment="1">
      <alignment wrapText="1"/>
    </xf>
    <xf numFmtId="0" fontId="16" fillId="0" borderId="0" xfId="0" applyFont="1"/>
    <xf numFmtId="0" fontId="18" fillId="0" borderId="1" xfId="0" applyFont="1" applyBorder="1" applyAlignment="1">
      <alignment wrapText="1"/>
    </xf>
    <xf numFmtId="0" fontId="16" fillId="0" borderId="1" xfId="0" applyFont="1" applyBorder="1" applyAlignment="1">
      <alignment horizontal="left" wrapText="1"/>
    </xf>
    <xf numFmtId="4" fontId="16" fillId="0" borderId="1" xfId="0" applyNumberFormat="1" applyFont="1" applyBorder="1"/>
    <xf numFmtId="0" fontId="16" fillId="0" borderId="1" xfId="0" applyFont="1" applyBorder="1"/>
    <xf numFmtId="0" fontId="16" fillId="4" borderId="54" xfId="0" applyFont="1" applyFill="1" applyBorder="1"/>
    <xf numFmtId="0" fontId="16" fillId="4" borderId="57" xfId="0" applyFont="1" applyFill="1" applyBorder="1"/>
    <xf numFmtId="0" fontId="17" fillId="4" borderId="55" xfId="0" applyFont="1" applyFill="1" applyBorder="1"/>
    <xf numFmtId="4" fontId="17" fillId="4" borderId="55" xfId="0" applyNumberFormat="1" applyFont="1" applyFill="1" applyBorder="1"/>
    <xf numFmtId="4" fontId="17" fillId="4" borderId="56" xfId="0" applyNumberFormat="1" applyFont="1" applyFill="1" applyBorder="1"/>
    <xf numFmtId="0" fontId="16" fillId="0" borderId="2" xfId="0" applyFont="1" applyBorder="1" applyAlignment="1">
      <alignment wrapText="1"/>
    </xf>
    <xf numFmtId="4" fontId="16" fillId="0" borderId="2" xfId="1" applyNumberFormat="1" applyFont="1" applyBorder="1"/>
    <xf numFmtId="0" fontId="16" fillId="0" borderId="29" xfId="0" applyFont="1" applyBorder="1" applyAlignment="1">
      <alignment wrapText="1"/>
    </xf>
    <xf numFmtId="4" fontId="16" fillId="0" borderId="29" xfId="1" applyNumberFormat="1" applyFont="1" applyBorder="1"/>
    <xf numFmtId="165" fontId="17" fillId="4" borderId="0" xfId="1" applyFont="1" applyFill="1" applyBorder="1"/>
    <xf numFmtId="165" fontId="17" fillId="4" borderId="1" xfId="1" applyFont="1" applyFill="1" applyBorder="1" applyAlignment="1">
      <alignment horizontal="center"/>
    </xf>
    <xf numFmtId="165" fontId="17" fillId="4" borderId="43" xfId="1" applyFont="1" applyFill="1" applyBorder="1"/>
    <xf numFmtId="165" fontId="17" fillId="4" borderId="2" xfId="1" applyFont="1" applyFill="1" applyBorder="1"/>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4" fontId="17" fillId="0" borderId="1" xfId="0" applyNumberFormat="1" applyFont="1" applyBorder="1" applyAlignment="1">
      <alignment horizontal="center" vertical="center"/>
    </xf>
    <xf numFmtId="4" fontId="17" fillId="0" borderId="1" xfId="0" applyNumberFormat="1" applyFont="1" applyBorder="1" applyAlignment="1">
      <alignment horizontal="center"/>
    </xf>
    <xf numFmtId="0" fontId="12" fillId="0" borderId="1" xfId="0" applyFont="1" applyBorder="1"/>
    <xf numFmtId="4" fontId="12" fillId="0" borderId="1" xfId="0" applyNumberFormat="1" applyFont="1" applyBorder="1"/>
    <xf numFmtId="165" fontId="17" fillId="4" borderId="1" xfId="1" applyFont="1" applyFill="1" applyBorder="1"/>
    <xf numFmtId="0" fontId="17" fillId="0" borderId="1" xfId="0" applyFont="1" applyBorder="1"/>
    <xf numFmtId="4" fontId="17" fillId="0" borderId="1" xfId="0" applyNumberFormat="1" applyFont="1" applyBorder="1"/>
    <xf numFmtId="0" fontId="17" fillId="4" borderId="57" xfId="0" applyFont="1" applyFill="1" applyBorder="1" applyAlignment="1">
      <alignment wrapText="1"/>
    </xf>
    <xf numFmtId="0" fontId="17" fillId="0" borderId="1" xfId="0" applyFont="1" applyBorder="1" applyAlignment="1">
      <alignment wrapText="1"/>
    </xf>
    <xf numFmtId="4" fontId="17" fillId="0" borderId="29" xfId="1" applyNumberFormat="1" applyFont="1" applyFill="1" applyBorder="1"/>
    <xf numFmtId="4" fontId="17" fillId="0" borderId="1" xfId="1" applyNumberFormat="1" applyFont="1" applyFill="1" applyBorder="1"/>
    <xf numFmtId="4" fontId="17" fillId="0" borderId="2" xfId="1" applyNumberFormat="1" applyFont="1" applyFill="1" applyBorder="1"/>
    <xf numFmtId="0" fontId="16" fillId="6" borderId="54" xfId="0" applyFont="1" applyFill="1" applyBorder="1" applyAlignment="1">
      <alignment wrapText="1"/>
    </xf>
    <xf numFmtId="0" fontId="16" fillId="6" borderId="55" xfId="0" applyFont="1" applyFill="1" applyBorder="1"/>
    <xf numFmtId="4" fontId="16" fillId="6" borderId="55" xfId="0" applyNumberFormat="1" applyFont="1" applyFill="1" applyBorder="1"/>
    <xf numFmtId="4" fontId="17" fillId="6" borderId="56" xfId="1" applyNumberFormat="1" applyFont="1" applyFill="1" applyBorder="1"/>
    <xf numFmtId="0" fontId="16" fillId="4" borderId="56" xfId="0" applyFont="1" applyFill="1" applyBorder="1"/>
    <xf numFmtId="0" fontId="16" fillId="4" borderId="55" xfId="0" applyFont="1" applyFill="1" applyBorder="1"/>
    <xf numFmtId="0" fontId="12" fillId="0" borderId="1" xfId="0" applyFont="1" applyBorder="1" applyAlignment="1">
      <alignment wrapText="1"/>
    </xf>
    <xf numFmtId="4" fontId="12" fillId="0" borderId="1" xfId="1" applyNumberFormat="1" applyFont="1" applyFill="1" applyBorder="1"/>
    <xf numFmtId="165" fontId="17" fillId="4" borderId="28" xfId="1" applyFont="1" applyFill="1" applyBorder="1"/>
    <xf numFmtId="165" fontId="17" fillId="4" borderId="30" xfId="1" applyFont="1" applyFill="1" applyBorder="1"/>
    <xf numFmtId="0" fontId="17" fillId="0" borderId="26" xfId="0" applyFont="1" applyBorder="1"/>
    <xf numFmtId="4" fontId="13" fillId="0" borderId="56" xfId="4" applyNumberFormat="1" applyFont="1" applyBorder="1"/>
    <xf numFmtId="0" fontId="13" fillId="0" borderId="0" xfId="4" applyFont="1"/>
    <xf numFmtId="0" fontId="13" fillId="0" borderId="1" xfId="4" applyFont="1" applyBorder="1"/>
    <xf numFmtId="4" fontId="13" fillId="0" borderId="26" xfId="4" applyNumberFormat="1" applyFont="1" applyBorder="1"/>
    <xf numFmtId="0" fontId="12" fillId="0" borderId="1" xfId="4" applyFont="1" applyBorder="1"/>
    <xf numFmtId="4" fontId="12" fillId="0" borderId="26" xfId="4" applyNumberFormat="1" applyFont="1" applyBorder="1"/>
    <xf numFmtId="0" fontId="12" fillId="0" borderId="2" xfId="4" applyFont="1" applyBorder="1"/>
    <xf numFmtId="0" fontId="12" fillId="0" borderId="43" xfId="4" applyFont="1" applyBorder="1"/>
    <xf numFmtId="4" fontId="12" fillId="0" borderId="44" xfId="4" applyNumberFormat="1" applyFont="1" applyBorder="1"/>
    <xf numFmtId="0" fontId="12" fillId="0" borderId="0" xfId="5" applyFont="1"/>
    <xf numFmtId="0" fontId="13" fillId="0" borderId="0" xfId="5" applyFont="1"/>
    <xf numFmtId="0" fontId="19" fillId="0" borderId="0" xfId="2" applyFont="1" applyAlignment="1">
      <alignment horizontal="left"/>
    </xf>
    <xf numFmtId="0" fontId="19" fillId="0" borderId="0" xfId="5" applyFont="1"/>
    <xf numFmtId="0" fontId="12" fillId="0" borderId="0" xfId="5" applyFont="1" applyAlignment="1">
      <alignment horizontal="right"/>
    </xf>
    <xf numFmtId="0" fontId="12" fillId="0" borderId="0" xfId="5" applyFont="1" applyAlignment="1">
      <alignment horizontal="left"/>
    </xf>
    <xf numFmtId="4" fontId="12" fillId="0" borderId="0" xfId="5" applyNumberFormat="1" applyFont="1" applyAlignment="1">
      <alignment horizontal="right"/>
    </xf>
    <xf numFmtId="0" fontId="15" fillId="0" borderId="0" xfId="5" applyFont="1" applyAlignment="1">
      <alignment horizontal="left"/>
    </xf>
    <xf numFmtId="0" fontId="15" fillId="0" borderId="0" xfId="5" applyFont="1"/>
    <xf numFmtId="0" fontId="15" fillId="0" borderId="0" xfId="5" applyFont="1" applyAlignment="1">
      <alignment horizontal="right"/>
    </xf>
    <xf numFmtId="0" fontId="12" fillId="0" borderId="28" xfId="5" applyFont="1" applyBorder="1"/>
    <xf numFmtId="0" fontId="12" fillId="0" borderId="28" xfId="5" applyFont="1" applyBorder="1" applyAlignment="1">
      <alignment horizontal="right"/>
    </xf>
    <xf numFmtId="0" fontId="13" fillId="0" borderId="43" xfId="5" applyFont="1" applyBorder="1"/>
    <xf numFmtId="0" fontId="12" fillId="0" borderId="43" xfId="5" applyFont="1" applyBorder="1"/>
    <xf numFmtId="0" fontId="12" fillId="0" borderId="43" xfId="5" applyFont="1" applyBorder="1" applyAlignment="1">
      <alignment horizontal="right"/>
    </xf>
    <xf numFmtId="4" fontId="12" fillId="0" borderId="28" xfId="5" applyNumberFormat="1" applyFont="1" applyBorder="1" applyAlignment="1">
      <alignment horizontal="right"/>
    </xf>
    <xf numFmtId="4" fontId="12" fillId="0" borderId="43" xfId="5" applyNumberFormat="1" applyFont="1" applyBorder="1" applyAlignment="1">
      <alignment horizontal="right"/>
    </xf>
    <xf numFmtId="0" fontId="13" fillId="0" borderId="0" xfId="2" applyFont="1" applyAlignment="1">
      <alignment horizontal="left" vertical="center" wrapText="1"/>
    </xf>
    <xf numFmtId="0" fontId="12" fillId="0" borderId="0" xfId="2" applyFont="1" applyAlignment="1">
      <alignment wrapText="1"/>
    </xf>
    <xf numFmtId="0" fontId="20" fillId="0" borderId="0" xfId="5" applyFont="1"/>
    <xf numFmtId="0" fontId="13" fillId="0" borderId="0" xfId="2" applyFont="1" applyAlignment="1">
      <alignment vertical="center"/>
    </xf>
    <xf numFmtId="0" fontId="20" fillId="0" borderId="0" xfId="2" applyFont="1" applyAlignment="1">
      <alignment vertical="center"/>
    </xf>
    <xf numFmtId="0" fontId="13" fillId="0" borderId="0" xfId="0" applyFont="1" applyAlignment="1">
      <alignment horizontal="center"/>
    </xf>
    <xf numFmtId="0" fontId="12" fillId="0" borderId="0" xfId="0" applyFont="1"/>
    <xf numFmtId="0" fontId="12" fillId="4" borderId="51" xfId="0" applyFont="1" applyFill="1" applyBorder="1" applyAlignment="1">
      <alignment horizontal="center"/>
    </xf>
    <xf numFmtId="0" fontId="12" fillId="4" borderId="29" xfId="0" applyFont="1" applyFill="1" applyBorder="1" applyAlignment="1">
      <alignment wrapText="1"/>
    </xf>
    <xf numFmtId="0" fontId="12" fillId="4" borderId="29" xfId="0" applyFont="1" applyFill="1" applyBorder="1"/>
    <xf numFmtId="0" fontId="12" fillId="4" borderId="51" xfId="0" applyFont="1" applyFill="1" applyBorder="1"/>
    <xf numFmtId="0" fontId="12" fillId="0" borderId="14" xfId="0" applyFont="1" applyBorder="1" applyAlignment="1">
      <alignment horizontal="center"/>
    </xf>
    <xf numFmtId="0" fontId="13" fillId="0" borderId="1" xfId="0" applyFont="1" applyBorder="1"/>
    <xf numFmtId="4" fontId="13" fillId="0" borderId="1" xfId="0" applyNumberFormat="1" applyFont="1" applyBorder="1"/>
    <xf numFmtId="0" fontId="12" fillId="0" borderId="0" xfId="0" applyFont="1" applyAlignment="1">
      <alignment wrapText="1"/>
    </xf>
    <xf numFmtId="0" fontId="12" fillId="4" borderId="57" xfId="0" applyFont="1" applyFill="1" applyBorder="1" applyAlignment="1">
      <alignment horizontal="center"/>
    </xf>
    <xf numFmtId="0" fontId="12" fillId="4" borderId="55" xfId="0" applyFont="1" applyFill="1" applyBorder="1" applyAlignment="1">
      <alignment horizontal="left"/>
    </xf>
    <xf numFmtId="0" fontId="12" fillId="4" borderId="57" xfId="0" applyFont="1" applyFill="1" applyBorder="1"/>
    <xf numFmtId="4" fontId="12" fillId="4" borderId="57" xfId="0" applyNumberFormat="1" applyFont="1" applyFill="1" applyBorder="1"/>
    <xf numFmtId="4" fontId="13" fillId="4" borderId="57" xfId="0" applyNumberFormat="1" applyFont="1" applyFill="1" applyBorder="1"/>
    <xf numFmtId="0" fontId="12" fillId="0" borderId="0" xfId="0" applyFont="1" applyAlignment="1">
      <alignment horizontal="center"/>
    </xf>
    <xf numFmtId="4" fontId="12" fillId="0" borderId="0" xfId="0" applyNumberFormat="1" applyFont="1"/>
    <xf numFmtId="0" fontId="12" fillId="0" borderId="45" xfId="0" applyFont="1" applyBorder="1"/>
    <xf numFmtId="4" fontId="12" fillId="0" borderId="10" xfId="0" applyNumberFormat="1" applyFont="1" applyBorder="1"/>
    <xf numFmtId="0" fontId="12" fillId="0" borderId="45" xfId="0" applyFont="1" applyBorder="1" applyAlignment="1">
      <alignment wrapText="1"/>
    </xf>
    <xf numFmtId="0" fontId="12" fillId="0" borderId="10" xfId="0" applyFont="1" applyBorder="1"/>
    <xf numFmtId="0" fontId="12" fillId="0" borderId="46" xfId="0" applyFont="1" applyBorder="1" applyAlignment="1">
      <alignment wrapText="1"/>
    </xf>
    <xf numFmtId="0" fontId="12" fillId="0" borderId="2" xfId="0" applyFont="1" applyBorder="1"/>
    <xf numFmtId="0" fontId="12" fillId="0" borderId="43" xfId="0" applyFont="1" applyBorder="1"/>
    <xf numFmtId="0" fontId="12" fillId="0" borderId="58" xfId="0" applyFont="1" applyBorder="1"/>
    <xf numFmtId="0" fontId="12" fillId="0" borderId="51" xfId="0" applyFont="1" applyBorder="1" applyAlignment="1">
      <alignment wrapText="1"/>
    </xf>
    <xf numFmtId="0" fontId="12" fillId="0" borderId="29" xfId="0" applyFont="1" applyBorder="1"/>
    <xf numFmtId="0" fontId="12" fillId="0" borderId="28" xfId="0" applyFont="1" applyBorder="1"/>
    <xf numFmtId="0" fontId="12" fillId="0" borderId="31" xfId="0" applyFont="1" applyBorder="1"/>
    <xf numFmtId="0" fontId="12" fillId="6" borderId="54" xfId="0" applyFont="1" applyFill="1" applyBorder="1" applyAlignment="1">
      <alignment horizontal="center"/>
    </xf>
    <xf numFmtId="0" fontId="13" fillId="6" borderId="55" xfId="0" applyFont="1" applyFill="1" applyBorder="1" applyAlignment="1">
      <alignment wrapText="1"/>
    </xf>
    <xf numFmtId="0" fontId="13" fillId="6" borderId="55" xfId="0" applyFont="1" applyFill="1" applyBorder="1"/>
    <xf numFmtId="4" fontId="13" fillId="6" borderId="56" xfId="0" applyNumberFormat="1" applyFont="1" applyFill="1" applyBorder="1"/>
    <xf numFmtId="0" fontId="12" fillId="0" borderId="1" xfId="0" applyFont="1" applyBorder="1" applyAlignment="1">
      <alignment horizontal="center"/>
    </xf>
    <xf numFmtId="0" fontId="12" fillId="0" borderId="2" xfId="0" applyFont="1" applyBorder="1" applyAlignment="1">
      <alignment horizontal="center"/>
    </xf>
    <xf numFmtId="0" fontId="12" fillId="0" borderId="43" xfId="0" applyFont="1" applyBorder="1" applyAlignment="1">
      <alignment wrapText="1"/>
    </xf>
    <xf numFmtId="4" fontId="12" fillId="0" borderId="2" xfId="0" applyNumberFormat="1" applyFont="1" applyBorder="1"/>
    <xf numFmtId="0" fontId="12" fillId="0" borderId="29" xfId="0" applyFont="1" applyBorder="1" applyAlignment="1">
      <alignment horizontal="center"/>
    </xf>
    <xf numFmtId="4" fontId="13" fillId="6" borderId="55" xfId="0" applyNumberFormat="1" applyFont="1" applyFill="1" applyBorder="1"/>
    <xf numFmtId="0" fontId="12" fillId="0" borderId="29" xfId="0" applyFont="1" applyBorder="1" applyAlignment="1">
      <alignment wrapText="1"/>
    </xf>
    <xf numFmtId="0" fontId="12" fillId="4" borderId="54" xfId="0" applyFont="1" applyFill="1" applyBorder="1" applyAlignment="1">
      <alignment horizontal="center"/>
    </xf>
    <xf numFmtId="0" fontId="13" fillId="0" borderId="0" xfId="0" applyFont="1" applyAlignment="1">
      <alignment wrapText="1"/>
    </xf>
    <xf numFmtId="0" fontId="12" fillId="4" borderId="54" xfId="0" applyFont="1" applyFill="1" applyBorder="1" applyAlignment="1">
      <alignment horizontal="left"/>
    </xf>
    <xf numFmtId="0" fontId="12" fillId="4" borderId="56" xfId="0" applyFont="1" applyFill="1" applyBorder="1" applyAlignment="1">
      <alignment horizontal="left"/>
    </xf>
    <xf numFmtId="0" fontId="12" fillId="0" borderId="2" xfId="0" applyFont="1" applyBorder="1" applyAlignment="1">
      <alignment wrapText="1"/>
    </xf>
    <xf numFmtId="4" fontId="12" fillId="0" borderId="29" xfId="0" applyNumberFormat="1" applyFont="1" applyBorder="1"/>
    <xf numFmtId="0" fontId="12" fillId="4" borderId="51" xfId="0" applyFont="1" applyFill="1" applyBorder="1" applyAlignment="1">
      <alignment horizontal="center" wrapText="1"/>
    </xf>
    <xf numFmtId="0" fontId="12" fillId="4" borderId="28" xfId="0" applyFont="1" applyFill="1" applyBorder="1" applyAlignment="1">
      <alignment horizontal="center" wrapText="1"/>
    </xf>
    <xf numFmtId="0" fontId="13" fillId="4" borderId="28" xfId="0" applyFont="1" applyFill="1" applyBorder="1" applyAlignment="1">
      <alignment horizontal="center" wrapText="1"/>
    </xf>
    <xf numFmtId="0" fontId="13" fillId="4" borderId="29" xfId="0" applyFont="1" applyFill="1" applyBorder="1" applyAlignment="1">
      <alignment horizontal="center" wrapText="1"/>
    </xf>
    <xf numFmtId="0" fontId="12" fillId="4" borderId="45" xfId="0" applyFont="1" applyFill="1" applyBorder="1" applyAlignment="1">
      <alignment horizontal="center"/>
    </xf>
    <xf numFmtId="0" fontId="12" fillId="4" borderId="0" xfId="0" applyFont="1" applyFill="1" applyAlignment="1">
      <alignment wrapText="1"/>
    </xf>
    <xf numFmtId="0" fontId="13" fillId="4" borderId="0" xfId="0" applyFont="1" applyFill="1"/>
    <xf numFmtId="0" fontId="12" fillId="4" borderId="46" xfId="0" applyFont="1" applyFill="1" applyBorder="1" applyAlignment="1">
      <alignment horizontal="center"/>
    </xf>
    <xf numFmtId="0" fontId="12" fillId="4" borderId="43" xfId="0" applyFont="1" applyFill="1" applyBorder="1" applyAlignment="1">
      <alignment wrapText="1"/>
    </xf>
    <xf numFmtId="0" fontId="13" fillId="4" borderId="43" xfId="0" applyFont="1" applyFill="1" applyBorder="1"/>
    <xf numFmtId="0" fontId="12" fillId="4" borderId="55" xfId="0" applyFont="1" applyFill="1" applyBorder="1" applyAlignment="1">
      <alignment wrapText="1"/>
    </xf>
    <xf numFmtId="0" fontId="12" fillId="4" borderId="28" xfId="0" applyFont="1" applyFill="1" applyBorder="1" applyAlignment="1">
      <alignment wrapText="1"/>
    </xf>
    <xf numFmtId="0" fontId="13" fillId="4" borderId="28" xfId="0" applyFont="1" applyFill="1" applyBorder="1"/>
    <xf numFmtId="0" fontId="13" fillId="4" borderId="43" xfId="0" applyFont="1" applyFill="1" applyBorder="1" applyAlignment="1">
      <alignment horizontal="center" wrapText="1"/>
    </xf>
    <xf numFmtId="0" fontId="13" fillId="4" borderId="44" xfId="0" applyFont="1" applyFill="1" applyBorder="1" applyAlignment="1">
      <alignment horizontal="center" wrapText="1"/>
    </xf>
    <xf numFmtId="0" fontId="12" fillId="4" borderId="29" xfId="0" applyFont="1" applyFill="1" applyBorder="1" applyAlignment="1">
      <alignment horizontal="center" wrapText="1"/>
    </xf>
    <xf numFmtId="0" fontId="12" fillId="4" borderId="1" xfId="0" applyFont="1" applyFill="1" applyBorder="1" applyAlignment="1">
      <alignment wrapText="1"/>
    </xf>
    <xf numFmtId="0" fontId="12" fillId="4" borderId="2" xfId="0" applyFont="1" applyFill="1" applyBorder="1" applyAlignment="1">
      <alignment wrapText="1"/>
    </xf>
    <xf numFmtId="0" fontId="12" fillId="0" borderId="26" xfId="0" applyFont="1" applyBorder="1"/>
    <xf numFmtId="9" fontId="12" fillId="0" borderId="26" xfId="0" applyNumberFormat="1" applyFont="1" applyBorder="1"/>
    <xf numFmtId="9" fontId="12" fillId="0" borderId="1" xfId="0" applyNumberFormat="1" applyFont="1" applyBorder="1"/>
    <xf numFmtId="0" fontId="13" fillId="4" borderId="51" xfId="0" applyFont="1" applyFill="1" applyBorder="1" applyAlignment="1">
      <alignment horizontal="center"/>
    </xf>
    <xf numFmtId="0" fontId="13" fillId="4" borderId="29" xfId="0" applyFont="1" applyFill="1" applyBorder="1" applyAlignment="1">
      <alignment wrapText="1"/>
    </xf>
    <xf numFmtId="0" fontId="16" fillId="0" borderId="46" xfId="0" applyFont="1" applyBorder="1" applyAlignment="1">
      <alignment wrapText="1"/>
    </xf>
    <xf numFmtId="0" fontId="16" fillId="0" borderId="2" xfId="0" applyFont="1" applyBorder="1"/>
    <xf numFmtId="4" fontId="16" fillId="0" borderId="2" xfId="0" applyNumberFormat="1" applyFont="1" applyBorder="1"/>
    <xf numFmtId="0" fontId="16" fillId="0" borderId="51" xfId="0" applyFont="1" applyBorder="1" applyAlignment="1">
      <alignment wrapText="1"/>
    </xf>
    <xf numFmtId="0" fontId="16" fillId="0" borderId="29" xfId="0" applyFont="1" applyBorder="1"/>
    <xf numFmtId="4" fontId="16" fillId="0" borderId="29" xfId="0" applyNumberFormat="1" applyFont="1" applyBorder="1"/>
    <xf numFmtId="0" fontId="13" fillId="4" borderId="54" xfId="0" applyFont="1" applyFill="1" applyBorder="1" applyAlignment="1">
      <alignment horizontal="center"/>
    </xf>
    <xf numFmtId="0" fontId="12" fillId="4" borderId="57" xfId="0" applyFont="1" applyFill="1" applyBorder="1" applyAlignment="1">
      <alignment horizontal="left"/>
    </xf>
    <xf numFmtId="0" fontId="13" fillId="0" borderId="45" xfId="0" applyFont="1" applyBorder="1" applyAlignment="1">
      <alignment horizontal="center" wrapText="1"/>
    </xf>
    <xf numFmtId="0" fontId="13" fillId="0" borderId="0" xfId="0" applyFont="1" applyAlignment="1">
      <alignment horizontal="center" wrapText="1"/>
    </xf>
    <xf numFmtId="0" fontId="12" fillId="4" borderId="45" xfId="0" applyFont="1" applyFill="1" applyBorder="1" applyAlignment="1">
      <alignment wrapText="1"/>
    </xf>
    <xf numFmtId="0" fontId="12" fillId="4" borderId="46" xfId="0" applyFont="1" applyFill="1" applyBorder="1" applyAlignment="1">
      <alignment wrapText="1"/>
    </xf>
    <xf numFmtId="0" fontId="12" fillId="4" borderId="54" xfId="0" applyFont="1" applyFill="1" applyBorder="1" applyAlignment="1">
      <alignment wrapText="1"/>
    </xf>
    <xf numFmtId="0" fontId="12" fillId="6" borderId="54" xfId="0" applyFont="1" applyFill="1" applyBorder="1" applyAlignment="1">
      <alignment wrapText="1"/>
    </xf>
    <xf numFmtId="0" fontId="12" fillId="6" borderId="57" xfId="0" applyFont="1" applyFill="1" applyBorder="1"/>
    <xf numFmtId="0" fontId="12" fillId="6" borderId="55" xfId="0" applyFont="1" applyFill="1" applyBorder="1"/>
    <xf numFmtId="4" fontId="12" fillId="6" borderId="56" xfId="0" applyNumberFormat="1" applyFont="1" applyFill="1" applyBorder="1"/>
    <xf numFmtId="0" fontId="13" fillId="4" borderId="54" xfId="0" applyFont="1" applyFill="1" applyBorder="1" applyAlignment="1">
      <alignment horizontal="center" wrapText="1"/>
    </xf>
    <xf numFmtId="0" fontId="13" fillId="4" borderId="55" xfId="0" applyFont="1" applyFill="1" applyBorder="1" applyAlignment="1">
      <alignment horizontal="center" wrapText="1"/>
    </xf>
    <xf numFmtId="0" fontId="13" fillId="4" borderId="56" xfId="0" applyFont="1" applyFill="1" applyBorder="1" applyAlignment="1">
      <alignment horizontal="center" wrapText="1"/>
    </xf>
    <xf numFmtId="0" fontId="13" fillId="4" borderId="1" xfId="0" applyFont="1" applyFill="1" applyBorder="1" applyAlignment="1">
      <alignment horizontal="center" wrapText="1"/>
    </xf>
    <xf numFmtId="0" fontId="12" fillId="0" borderId="57" xfId="0" applyFont="1" applyBorder="1" applyAlignment="1">
      <alignment horizontal="center"/>
    </xf>
    <xf numFmtId="0" fontId="21" fillId="0" borderId="0" xfId="4" applyFont="1"/>
    <xf numFmtId="0" fontId="22" fillId="0" borderId="0" xfId="4" applyFont="1"/>
    <xf numFmtId="0" fontId="13" fillId="4" borderId="29" xfId="0" applyFont="1" applyFill="1" applyBorder="1" applyAlignment="1">
      <alignment horizontal="center"/>
    </xf>
    <xf numFmtId="0" fontId="16" fillId="4" borderId="1" xfId="0" applyFont="1" applyFill="1" applyBorder="1" applyAlignment="1">
      <alignment horizontal="center"/>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0" borderId="1" xfId="0" applyFont="1" applyBorder="1" applyAlignment="1">
      <alignment horizontal="center"/>
    </xf>
    <xf numFmtId="0" fontId="12" fillId="0" borderId="0" xfId="0" applyFont="1" applyAlignment="1">
      <alignment horizontal="center" wrapText="1"/>
    </xf>
    <xf numFmtId="0" fontId="16" fillId="0" borderId="29" xfId="0" applyFont="1" applyBorder="1" applyAlignment="1">
      <alignment horizontal="center" vertical="center"/>
    </xf>
    <xf numFmtId="0" fontId="12" fillId="4" borderId="1" xfId="0" applyFont="1" applyFill="1" applyBorder="1" applyAlignment="1">
      <alignment horizontal="center"/>
    </xf>
    <xf numFmtId="0" fontId="13" fillId="4" borderId="30" xfId="0" applyFont="1" applyFill="1" applyBorder="1" applyAlignment="1">
      <alignment horizontal="center" wrapText="1"/>
    </xf>
    <xf numFmtId="165" fontId="17" fillId="4" borderId="26" xfId="1" applyFont="1" applyFill="1" applyBorder="1"/>
    <xf numFmtId="0" fontId="12" fillId="4" borderId="2" xfId="0" applyFont="1" applyFill="1" applyBorder="1" applyAlignment="1">
      <alignment horizontal="center"/>
    </xf>
    <xf numFmtId="165" fontId="17" fillId="4" borderId="44" xfId="1" applyFont="1" applyFill="1" applyBorder="1"/>
    <xf numFmtId="0" fontId="12" fillId="0" borderId="45" xfId="0" applyFont="1" applyBorder="1" applyAlignment="1">
      <alignment horizontal="center"/>
    </xf>
    <xf numFmtId="0" fontId="12" fillId="0" borderId="46" xfId="0" applyFont="1" applyBorder="1" applyAlignment="1">
      <alignment horizontal="center"/>
    </xf>
    <xf numFmtId="0" fontId="12" fillId="0" borderId="51" xfId="0" applyFont="1" applyBorder="1" applyAlignment="1">
      <alignment horizontal="center"/>
    </xf>
    <xf numFmtId="0" fontId="16" fillId="0" borderId="1" xfId="0" applyFont="1" applyBorder="1" applyAlignment="1">
      <alignment horizontal="center" vertical="center"/>
    </xf>
    <xf numFmtId="0" fontId="13" fillId="0" borderId="29" xfId="0" applyFont="1" applyBorder="1" applyAlignment="1">
      <alignment horizontal="center"/>
    </xf>
    <xf numFmtId="0" fontId="13" fillId="0" borderId="1" xfId="0" applyFont="1" applyBorder="1" applyAlignment="1">
      <alignment horizontal="center"/>
    </xf>
    <xf numFmtId="0" fontId="13" fillId="0" borderId="2" xfId="0" applyFont="1" applyBorder="1" applyAlignment="1">
      <alignment horizontal="center"/>
    </xf>
    <xf numFmtId="0" fontId="12" fillId="4" borderId="55" xfId="0" applyFont="1" applyFill="1" applyBorder="1" applyAlignment="1">
      <alignment horizontal="center"/>
    </xf>
    <xf numFmtId="0" fontId="12" fillId="6" borderId="55" xfId="0" applyFont="1" applyFill="1" applyBorder="1" applyAlignment="1">
      <alignment horizontal="center"/>
    </xf>
    <xf numFmtId="0" fontId="12" fillId="0" borderId="43" xfId="0" applyFont="1" applyBorder="1" applyAlignment="1">
      <alignment horizontal="center"/>
    </xf>
    <xf numFmtId="0" fontId="12" fillId="0" borderId="28" xfId="0" applyFont="1" applyBorder="1" applyAlignment="1">
      <alignment horizontal="center"/>
    </xf>
    <xf numFmtId="0" fontId="12" fillId="4" borderId="0" xfId="0" applyFont="1" applyFill="1" applyAlignment="1">
      <alignment horizontal="center"/>
    </xf>
    <xf numFmtId="0" fontId="12" fillId="4" borderId="43" xfId="0" applyFont="1" applyFill="1" applyBorder="1" applyAlignment="1">
      <alignment horizontal="center"/>
    </xf>
    <xf numFmtId="0" fontId="16" fillId="0" borderId="26" xfId="0" applyFont="1" applyBorder="1" applyAlignment="1">
      <alignment horizontal="center" vertical="center"/>
    </xf>
    <xf numFmtId="0" fontId="12" fillId="0" borderId="26" xfId="0" applyFont="1" applyBorder="1" applyAlignment="1">
      <alignment horizontal="center"/>
    </xf>
    <xf numFmtId="0" fontId="12" fillId="4" borderId="28" xfId="0" applyFont="1" applyFill="1" applyBorder="1" applyAlignment="1">
      <alignment horizontal="center"/>
    </xf>
    <xf numFmtId="0" fontId="12" fillId="4" borderId="43" xfId="0" applyFont="1" applyFill="1" applyBorder="1" applyAlignment="1">
      <alignment horizontal="center" wrapText="1"/>
    </xf>
    <xf numFmtId="0" fontId="13" fillId="4" borderId="46" xfId="0" applyFont="1" applyFill="1" applyBorder="1" applyAlignment="1">
      <alignment horizontal="center" wrapText="1"/>
    </xf>
    <xf numFmtId="0" fontId="12" fillId="0" borderId="15" xfId="0" applyFont="1" applyBorder="1"/>
    <xf numFmtId="0" fontId="16" fillId="0" borderId="1" xfId="0" applyFont="1" applyBorder="1" applyAlignment="1">
      <alignment horizontal="left" vertical="center" wrapText="1"/>
    </xf>
    <xf numFmtId="0" fontId="13" fillId="0" borderId="54" xfId="4" applyFont="1" applyBorder="1"/>
    <xf numFmtId="0" fontId="12" fillId="0" borderId="55" xfId="2" applyFont="1" applyBorder="1"/>
    <xf numFmtId="0" fontId="12" fillId="0" borderId="56" xfId="2" applyFont="1" applyBorder="1"/>
    <xf numFmtId="0" fontId="13" fillId="0" borderId="55" xfId="4" applyFont="1" applyBorder="1"/>
    <xf numFmtId="0" fontId="13" fillId="0" borderId="0" xfId="2" applyFont="1" applyAlignment="1">
      <alignment horizontal="left"/>
    </xf>
    <xf numFmtId="0" fontId="13" fillId="0" borderId="0" xfId="2" applyFont="1" applyAlignment="1">
      <alignment horizontal="center"/>
    </xf>
    <xf numFmtId="0" fontId="12" fillId="0" borderId="0" xfId="2" applyFont="1" applyAlignment="1">
      <alignment horizontal="center"/>
    </xf>
    <xf numFmtId="0" fontId="3" fillId="2" borderId="48" xfId="0" applyFont="1" applyFill="1" applyBorder="1" applyAlignment="1">
      <alignment horizontal="center"/>
    </xf>
    <xf numFmtId="0" fontId="3" fillId="2" borderId="47" xfId="0" applyFont="1" applyFill="1" applyBorder="1" applyAlignment="1">
      <alignment horizontal="center"/>
    </xf>
    <xf numFmtId="0" fontId="3" fillId="2" borderId="49" xfId="0" applyFont="1" applyFill="1" applyBorder="1" applyAlignment="1">
      <alignment horizontal="center"/>
    </xf>
    <xf numFmtId="10" fontId="3" fillId="2" borderId="48" xfId="0" applyNumberFormat="1" applyFont="1" applyFill="1" applyBorder="1" applyAlignment="1">
      <alignment horizontal="center" wrapText="1"/>
    </xf>
    <xf numFmtId="0" fontId="3" fillId="2" borderId="47" xfId="0" applyFont="1" applyFill="1" applyBorder="1" applyAlignment="1">
      <alignment horizontal="center" wrapText="1"/>
    </xf>
    <xf numFmtId="0" fontId="3" fillId="2" borderId="49" xfId="0" applyFont="1" applyFill="1" applyBorder="1" applyAlignment="1">
      <alignment horizontal="center" wrapText="1"/>
    </xf>
    <xf numFmtId="0" fontId="13" fillId="0" borderId="0" xfId="0" applyFont="1" applyAlignment="1">
      <alignment horizontal="center"/>
    </xf>
    <xf numFmtId="0" fontId="12" fillId="0" borderId="0" xfId="0" applyFont="1"/>
    <xf numFmtId="0" fontId="12" fillId="4" borderId="54" xfId="0" applyFont="1" applyFill="1" applyBorder="1" applyAlignment="1">
      <alignment horizontal="center" wrapText="1"/>
    </xf>
    <xf numFmtId="0" fontId="0" fillId="0" borderId="56" xfId="0" applyBorder="1" applyAlignment="1">
      <alignment horizontal="center" wrapText="1"/>
    </xf>
    <xf numFmtId="0" fontId="7" fillId="0" borderId="48" xfId="0" applyFont="1" applyBorder="1" applyAlignment="1">
      <alignment horizontal="center"/>
    </xf>
    <xf numFmtId="0" fontId="7" fillId="0" borderId="47" xfId="0" applyFont="1" applyBorder="1" applyAlignment="1">
      <alignment horizontal="center"/>
    </xf>
    <xf numFmtId="0" fontId="7" fillId="0" borderId="49" xfId="0" applyFont="1" applyBorder="1" applyAlignment="1">
      <alignment horizontal="center"/>
    </xf>
    <xf numFmtId="0" fontId="3" fillId="0" borderId="48" xfId="0" applyFont="1" applyBorder="1" applyAlignment="1">
      <alignment horizontal="center"/>
    </xf>
    <xf numFmtId="0" fontId="3" fillId="0" borderId="47" xfId="0" applyFont="1" applyBorder="1" applyAlignment="1">
      <alignment horizontal="center"/>
    </xf>
    <xf numFmtId="0" fontId="3" fillId="0" borderId="49" xfId="0" applyFont="1" applyBorder="1" applyAlignment="1">
      <alignment horizontal="center"/>
    </xf>
    <xf numFmtId="0" fontId="3" fillId="5" borderId="48" xfId="0" applyFont="1" applyFill="1" applyBorder="1" applyAlignment="1">
      <alignment horizontal="center"/>
    </xf>
    <xf numFmtId="0" fontId="3" fillId="5" borderId="47" xfId="0" applyFont="1" applyFill="1" applyBorder="1" applyAlignment="1">
      <alignment horizontal="center"/>
    </xf>
    <xf numFmtId="0" fontId="3" fillId="5" borderId="49" xfId="0" applyFont="1" applyFill="1" applyBorder="1" applyAlignment="1">
      <alignment horizontal="center"/>
    </xf>
    <xf numFmtId="10" fontId="3" fillId="0" borderId="0" xfId="0" applyNumberFormat="1" applyFont="1" applyAlignment="1">
      <alignment horizontal="left"/>
    </xf>
    <xf numFmtId="0" fontId="3" fillId="0" borderId="0" xfId="0" applyFont="1" applyAlignment="1">
      <alignment horizontal="left"/>
    </xf>
    <xf numFmtId="10" fontId="3" fillId="0" borderId="6" xfId="0" applyNumberFormat="1" applyFont="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13" fillId="0" borderId="0" xfId="2" applyFont="1" applyAlignment="1">
      <alignment horizontal="left" vertical="center" wrapText="1"/>
    </xf>
    <xf numFmtId="0" fontId="12" fillId="0" borderId="0" xfId="2" applyFont="1" applyAlignment="1">
      <alignment wrapText="1"/>
    </xf>
    <xf numFmtId="0" fontId="13" fillId="0" borderId="0" xfId="5" applyFont="1" applyAlignment="1">
      <alignment horizontal="left"/>
    </xf>
    <xf numFmtId="0" fontId="12" fillId="0" borderId="0" xfId="2" applyFont="1" applyAlignment="1">
      <alignment horizontal="left"/>
    </xf>
    <xf numFmtId="0" fontId="9" fillId="0" borderId="0" xfId="2" applyFont="1" applyAlignment="1">
      <alignment horizontal="center"/>
    </xf>
    <xf numFmtId="0" fontId="4" fillId="0" borderId="0" xfId="2" applyAlignment="1">
      <alignment horizontal="center"/>
    </xf>
    <xf numFmtId="4" fontId="20" fillId="0" borderId="43" xfId="5" applyNumberFormat="1" applyFont="1" applyBorder="1" applyAlignment="1">
      <alignment horizontal="right"/>
    </xf>
    <xf numFmtId="4" fontId="12" fillId="0" borderId="55" xfId="5" applyNumberFormat="1" applyFont="1" applyBorder="1" applyAlignment="1">
      <alignment horizontal="right"/>
    </xf>
  </cellXfs>
  <cellStyles count="7">
    <cellStyle name="Comma" xfId="1" builtinId="3"/>
    <cellStyle name="Comma 2" xfId="3" xr:uid="{BDAF6FBF-9BC5-40ED-B519-96CA063D8512}"/>
    <cellStyle name="Comma 2 2" xfId="6" xr:uid="{1D3FD106-5524-4D43-86E5-A7A348906675}"/>
    <cellStyle name="Normal" xfId="0" builtinId="0"/>
    <cellStyle name="Normal 2" xfId="2" xr:uid="{00000000-0005-0000-0000-000002000000}"/>
    <cellStyle name="Normal 2 2" xfId="5" xr:uid="{D7B823B2-7C4F-4BA6-8CC8-5305BB679956}"/>
    <cellStyle name="Normal 4" xfId="4" xr:uid="{0968E069-D1C1-456C-BD72-B744B3514A3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9677/30/00/D/D01-Sched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hathu\Documents\N957-%20Food%20Court\Estimate\N957e1re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hathu\Documents\N984%20-%20Nursing%20Unit\N984-Univen%20Nursing%20Simulation%20-%20Additional%20Funds%20-%2014-9-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ched2"/>
      <sheetName val="Sched3"/>
      <sheetName val="Sched4"/>
      <sheetName val="Sched5"/>
      <sheetName val="Sched6"/>
      <sheetName val="Sched7"/>
      <sheetName val="Sched8"/>
      <sheetName val="Summary"/>
    </sheetNames>
    <sheetDataSet>
      <sheetData sheetId="0"/>
      <sheetData sheetId="1">
        <row r="8">
          <cell r="A8" t="str">
            <v xml:space="preserve">  2.</v>
          </cell>
          <cell r="B8" t="str">
            <v>SABS 1200A</v>
          </cell>
          <cell r="C8" t="str">
            <v xml:space="preserve">  SCHEDULE 2  :</v>
          </cell>
          <cell r="D8" t="str">
            <v/>
          </cell>
        </row>
        <row r="9">
          <cell r="C9" t="str">
            <v xml:space="preserve">  DAYWORKS</v>
          </cell>
        </row>
        <row r="12">
          <cell r="A12" t="str">
            <v xml:space="preserve">  2.1</v>
          </cell>
          <cell r="C12" t="str">
            <v xml:space="preserve">  LABOUR</v>
          </cell>
        </row>
        <row r="14">
          <cell r="C14" t="str">
            <v xml:space="preserve">  a.    Qualified artisan    </v>
          </cell>
          <cell r="D14" t="str">
            <v>hour</v>
          </cell>
          <cell r="E14">
            <v>10</v>
          </cell>
          <cell r="F14">
            <v>20</v>
          </cell>
          <cell r="G14">
            <v>200</v>
          </cell>
        </row>
        <row r="15">
          <cell r="C15" t="str">
            <v xml:space="preserve">  b.    Foreman, leader-hand   (......... hour/workday)*</v>
          </cell>
          <cell r="D15" t="str">
            <v>W/day</v>
          </cell>
          <cell r="E15">
            <v>5</v>
          </cell>
          <cell r="F15">
            <v>750</v>
          </cell>
          <cell r="G15">
            <v>3750</v>
          </cell>
        </row>
        <row r="16">
          <cell r="C16" t="str">
            <v xml:space="preserve">  c.    Semi-skilled labourer     (......... hour/workday)*</v>
          </cell>
          <cell r="D16" t="str">
            <v>W/day</v>
          </cell>
          <cell r="E16">
            <v>10</v>
          </cell>
          <cell r="F16">
            <v>120</v>
          </cell>
          <cell r="G16">
            <v>1200</v>
          </cell>
        </row>
        <row r="17">
          <cell r="C17" t="str">
            <v xml:space="preserve">  d.    Labourer                         (......... hour/workday)*</v>
          </cell>
          <cell r="D17" t="str">
            <v>W/day</v>
          </cell>
          <cell r="E17">
            <v>30</v>
          </cell>
          <cell r="F17">
            <v>100</v>
          </cell>
          <cell r="G17">
            <v>3000</v>
          </cell>
        </row>
        <row r="18">
          <cell r="C18" t="str">
            <v xml:space="preserve">  e.    Blaster                            (......... hour/workday)*</v>
          </cell>
          <cell r="D18" t="str">
            <v>W/day</v>
          </cell>
          <cell r="E18">
            <v>5</v>
          </cell>
          <cell r="F18">
            <v>1100</v>
          </cell>
          <cell r="G18">
            <v>5500</v>
          </cell>
        </row>
        <row r="19">
          <cell r="C19" t="str">
            <v xml:space="preserve">  *     Tenderer to specify</v>
          </cell>
        </row>
        <row r="21">
          <cell r="C21" t="str">
            <v xml:space="preserve"> </v>
          </cell>
        </row>
        <row r="22">
          <cell r="A22" t="str">
            <v xml:space="preserve">  2.2</v>
          </cell>
          <cell r="C22" t="str">
            <v xml:space="preserve">  PLANTHIRE  :  WORK RATES ON SITE </v>
          </cell>
        </row>
        <row r="24">
          <cell r="A24" t="str">
            <v xml:space="preserve">  2.2.1</v>
          </cell>
          <cell r="C24" t="str">
            <v xml:space="preserve">  Tipper truck (specify capacity)</v>
          </cell>
        </row>
        <row r="25">
          <cell r="C25" t="str">
            <v xml:space="preserve">  a.    .......... m3 (small)</v>
          </cell>
          <cell r="D25" t="str">
            <v>hour</v>
          </cell>
          <cell r="E25">
            <v>10</v>
          </cell>
          <cell r="F25">
            <v>85</v>
          </cell>
          <cell r="G25">
            <v>850</v>
          </cell>
        </row>
        <row r="26">
          <cell r="C26" t="str">
            <v xml:space="preserve">  b.    .......... m3 (large)</v>
          </cell>
          <cell r="D26" t="str">
            <v>hour</v>
          </cell>
          <cell r="E26">
            <v>10</v>
          </cell>
          <cell r="F26">
            <v>120</v>
          </cell>
          <cell r="G26">
            <v>1200</v>
          </cell>
        </row>
        <row r="28">
          <cell r="A28" t="str">
            <v xml:space="preserve">  2.2.2</v>
          </cell>
          <cell r="C28" t="str">
            <v xml:space="preserve">  Flatbed truck (specify capacity)</v>
          </cell>
        </row>
        <row r="29">
          <cell r="C29" t="str">
            <v xml:space="preserve">  a.    .......... t (small)</v>
          </cell>
          <cell r="D29" t="str">
            <v>hour</v>
          </cell>
          <cell r="E29" t="str">
            <v>R/only</v>
          </cell>
          <cell r="F29">
            <v>65</v>
          </cell>
        </row>
        <row r="30">
          <cell r="C30" t="str">
            <v xml:space="preserve">  b.    .......... t (large)</v>
          </cell>
          <cell r="D30" t="str">
            <v>hour</v>
          </cell>
          <cell r="E30" t="str">
            <v>R/only</v>
          </cell>
          <cell r="F30">
            <v>85</v>
          </cell>
        </row>
        <row r="32">
          <cell r="A32" t="str">
            <v xml:space="preserve">  2.2.3</v>
          </cell>
          <cell r="C32" t="str">
            <v xml:space="preserve">  LDV</v>
          </cell>
          <cell r="D32" t="str">
            <v>km</v>
          </cell>
          <cell r="E32">
            <v>200</v>
          </cell>
          <cell r="F32">
            <v>2</v>
          </cell>
          <cell r="G32">
            <v>400</v>
          </cell>
        </row>
        <row r="34">
          <cell r="A34" t="str">
            <v xml:space="preserve">  2.2.4</v>
          </cell>
          <cell r="C34" t="str">
            <v xml:space="preserve">  Wheel loader .......... m3 bucket (specify type)</v>
          </cell>
          <cell r="D34" t="str">
            <v>hour</v>
          </cell>
          <cell r="E34">
            <v>10</v>
          </cell>
          <cell r="F34">
            <v>200</v>
          </cell>
          <cell r="G34">
            <v>2000</v>
          </cell>
        </row>
        <row r="36">
          <cell r="A36" t="str">
            <v xml:space="preserve">  2.2.5</v>
          </cell>
          <cell r="C36" t="str">
            <v xml:space="preserve">  Motor grader (specify)</v>
          </cell>
          <cell r="D36" t="str">
            <v>hour</v>
          </cell>
          <cell r="E36">
            <v>2</v>
          </cell>
          <cell r="F36">
            <v>210</v>
          </cell>
          <cell r="G36">
            <v>420</v>
          </cell>
        </row>
        <row r="38">
          <cell r="A38" t="str">
            <v xml:space="preserve">  2.2.6</v>
          </cell>
          <cell r="C38" t="str">
            <v xml:space="preserve">  Bulldozer (specify)</v>
          </cell>
        </row>
        <row r="39">
          <cell r="C39" t="str">
            <v xml:space="preserve">  a.    .......... (small)</v>
          </cell>
          <cell r="D39" t="str">
            <v>hour</v>
          </cell>
          <cell r="E39">
            <v>2</v>
          </cell>
          <cell r="F39">
            <v>180</v>
          </cell>
          <cell r="G39">
            <v>360</v>
          </cell>
        </row>
        <row r="40">
          <cell r="C40" t="str">
            <v xml:space="preserve">  b.    .......... (large)</v>
          </cell>
          <cell r="D40" t="str">
            <v>hour</v>
          </cell>
          <cell r="E40">
            <v>2</v>
          </cell>
          <cell r="F40">
            <v>220</v>
          </cell>
          <cell r="G40">
            <v>440</v>
          </cell>
        </row>
        <row r="42">
          <cell r="A42" t="str">
            <v xml:space="preserve">  2.2.7</v>
          </cell>
          <cell r="C42" t="str">
            <v xml:space="preserve">  Back-actor (specify) .........</v>
          </cell>
          <cell r="D42" t="str">
            <v>hour</v>
          </cell>
          <cell r="E42">
            <v>2</v>
          </cell>
          <cell r="F42">
            <v>190</v>
          </cell>
          <cell r="G42">
            <v>380</v>
          </cell>
        </row>
        <row r="44">
          <cell r="A44" t="str">
            <v xml:space="preserve">  2.2.8</v>
          </cell>
          <cell r="C44" t="str">
            <v xml:space="preserve">  Tractor loader backhoe (TLB) .......... m3 bucket</v>
          </cell>
        </row>
        <row r="45">
          <cell r="C45" t="str">
            <v xml:space="preserve">  Specify type ..........</v>
          </cell>
          <cell r="D45" t="str">
            <v>hour</v>
          </cell>
          <cell r="E45">
            <v>2</v>
          </cell>
          <cell r="F45">
            <v>1100</v>
          </cell>
          <cell r="G45">
            <v>2200</v>
          </cell>
        </row>
        <row r="47">
          <cell r="A47" t="str">
            <v xml:space="preserve">  2.2.9</v>
          </cell>
          <cell r="C47" t="str">
            <v xml:space="preserve">  Pedestrian roller</v>
          </cell>
        </row>
        <row r="48">
          <cell r="C48" t="str">
            <v xml:space="preserve">  a.    Bomag BW 90</v>
          </cell>
          <cell r="D48" t="str">
            <v>hour</v>
          </cell>
          <cell r="E48">
            <v>2</v>
          </cell>
          <cell r="F48">
            <v>30</v>
          </cell>
          <cell r="G48">
            <v>60</v>
          </cell>
        </row>
        <row r="49">
          <cell r="C49" t="str">
            <v xml:space="preserve">  b.    Other (&lt;3 000 kg applied force) ..........</v>
          </cell>
          <cell r="D49" t="str">
            <v>hour</v>
          </cell>
          <cell r="E49">
            <v>2</v>
          </cell>
          <cell r="F49">
            <v>120</v>
          </cell>
          <cell r="G49">
            <v>240</v>
          </cell>
        </row>
        <row r="51">
          <cell r="A51" t="str">
            <v xml:space="preserve">  2.2.10</v>
          </cell>
          <cell r="C51" t="str">
            <v xml:space="preserve">  Vibratory road roller (specify type) ..........</v>
          </cell>
          <cell r="D51" t="str">
            <v>hour</v>
          </cell>
          <cell r="E51">
            <v>2</v>
          </cell>
          <cell r="F51">
            <v>20</v>
          </cell>
          <cell r="G51">
            <v>40</v>
          </cell>
        </row>
        <row r="54">
          <cell r="E54" t="str">
            <v>Carried Forward</v>
          </cell>
          <cell r="G54">
            <v>22240</v>
          </cell>
        </row>
        <row r="55">
          <cell r="E55" t="str">
            <v>Brought Forward</v>
          </cell>
          <cell r="G55">
            <v>22240</v>
          </cell>
        </row>
        <row r="58">
          <cell r="A58" t="str">
            <v xml:space="preserve">  2.2.11</v>
          </cell>
          <cell r="C58" t="str">
            <v xml:space="preserve">  Water tanker (specify capacity)</v>
          </cell>
        </row>
        <row r="59">
          <cell r="C59" t="str">
            <v xml:space="preserve">  a.    .......... (small, towable)</v>
          </cell>
          <cell r="D59" t="str">
            <v>hour</v>
          </cell>
          <cell r="E59">
            <v>2</v>
          </cell>
          <cell r="F59">
            <v>20</v>
          </cell>
          <cell r="G59">
            <v>40</v>
          </cell>
        </row>
        <row r="60">
          <cell r="C60" t="str">
            <v xml:space="preserve">  b.    .......... (large)</v>
          </cell>
          <cell r="D60" t="str">
            <v>hour</v>
          </cell>
          <cell r="E60">
            <v>2</v>
          </cell>
          <cell r="F60">
            <v>105</v>
          </cell>
          <cell r="G60">
            <v>210</v>
          </cell>
        </row>
        <row r="62">
          <cell r="A62" t="str">
            <v xml:space="preserve">  2.2.12</v>
          </cell>
          <cell r="C62" t="str">
            <v xml:space="preserve">  Concrete mixer (specify)</v>
          </cell>
        </row>
        <row r="63">
          <cell r="C63" t="str">
            <v xml:space="preserve">  a.    ..........</v>
          </cell>
          <cell r="D63" t="str">
            <v>hour</v>
          </cell>
          <cell r="E63">
            <v>1</v>
          </cell>
          <cell r="F63">
            <v>20</v>
          </cell>
          <cell r="G63">
            <v>20</v>
          </cell>
        </row>
        <row r="64">
          <cell r="C64" t="str">
            <v xml:space="preserve">  b.    ..........</v>
          </cell>
          <cell r="D64" t="str">
            <v>hour</v>
          </cell>
          <cell r="E64">
            <v>1</v>
          </cell>
          <cell r="F64">
            <v>120</v>
          </cell>
          <cell r="G64">
            <v>120</v>
          </cell>
        </row>
        <row r="67">
          <cell r="A67" t="str">
            <v xml:space="preserve">  2.3</v>
          </cell>
          <cell r="C67" t="str">
            <v xml:space="preserve">  MISCELLANEOUS  :  WORK RATES ON SITE</v>
          </cell>
        </row>
        <row r="69">
          <cell r="A69" t="str">
            <v xml:space="preserve">  2.3.1</v>
          </cell>
          <cell r="C69" t="str">
            <v xml:space="preserve">  Compressor with capacity of -10 m3.min</v>
          </cell>
          <cell r="D69" t="str">
            <v>hour</v>
          </cell>
          <cell r="E69">
            <v>2</v>
          </cell>
          <cell r="F69">
            <v>150</v>
          </cell>
          <cell r="G69">
            <v>300</v>
          </cell>
        </row>
        <row r="71">
          <cell r="A71" t="str">
            <v xml:space="preserve">  2.3.2</v>
          </cell>
          <cell r="C71" t="str">
            <v xml:space="preserve">  Waterpump with 50 mm outlet</v>
          </cell>
          <cell r="D71" t="str">
            <v>hour</v>
          </cell>
          <cell r="E71">
            <v>2</v>
          </cell>
          <cell r="F71">
            <v>20</v>
          </cell>
          <cell r="G71">
            <v>40</v>
          </cell>
        </row>
        <row r="73">
          <cell r="A73" t="str">
            <v xml:space="preserve">  2.3.3</v>
          </cell>
          <cell r="C73" t="str">
            <v xml:space="preserve">  Welding unit (300 Amp)</v>
          </cell>
          <cell r="D73" t="str">
            <v>hour</v>
          </cell>
          <cell r="E73" t="str">
            <v>R/only</v>
          </cell>
          <cell r="F73">
            <v>70</v>
          </cell>
        </row>
        <row r="75">
          <cell r="A75" t="str">
            <v xml:space="preserve">  2.3.4</v>
          </cell>
          <cell r="C75" t="str">
            <v xml:space="preserve">  4 kVA diesel-driven generator set</v>
          </cell>
          <cell r="D75" t="str">
            <v>hour</v>
          </cell>
          <cell r="E75" t="str">
            <v>R/only</v>
          </cell>
          <cell r="F75">
            <v>30</v>
          </cell>
        </row>
        <row r="78">
          <cell r="A78" t="str">
            <v xml:space="preserve">  2.4</v>
          </cell>
          <cell r="C78" t="str">
            <v xml:space="preserve">  PLANTHIRE  :  TRANSPORT COST TO AND</v>
          </cell>
        </row>
        <row r="79">
          <cell r="C79" t="str">
            <v xml:space="preserve">  FROM SITE</v>
          </cell>
        </row>
        <row r="81">
          <cell r="C81" t="str">
            <v xml:space="preserve">  (Distance shall be measured one way only.  Tendered</v>
          </cell>
        </row>
        <row r="82">
          <cell r="C82" t="str">
            <v xml:space="preserve">  rates shall include for transport both to and from site)</v>
          </cell>
        </row>
        <row r="84">
          <cell r="A84" t="str">
            <v xml:space="preserve">  2.4.1</v>
          </cell>
          <cell r="C84" t="str">
            <v xml:space="preserve">  Low-bed (suitable for the largest piece of equipment</v>
          </cell>
        </row>
        <row r="85">
          <cell r="C85" t="str">
            <v xml:space="preserve">  above)</v>
          </cell>
          <cell r="D85" t="str">
            <v>km</v>
          </cell>
          <cell r="E85" t="str">
            <v>R/only</v>
          </cell>
          <cell r="F85">
            <v>20</v>
          </cell>
        </row>
        <row r="87">
          <cell r="A87" t="str">
            <v xml:space="preserve">  2.4.2</v>
          </cell>
          <cell r="C87" t="str">
            <v xml:space="preserve">  Tipper truck</v>
          </cell>
        </row>
        <row r="88">
          <cell r="C88" t="str">
            <v xml:space="preserve">  a.    Small</v>
          </cell>
          <cell r="D88" t="str">
            <v>hour</v>
          </cell>
          <cell r="E88" t="str">
            <v>R/only</v>
          </cell>
          <cell r="F88">
            <v>7</v>
          </cell>
        </row>
        <row r="89">
          <cell r="C89" t="str">
            <v xml:space="preserve">  b.    Large</v>
          </cell>
          <cell r="D89" t="str">
            <v>hour</v>
          </cell>
          <cell r="E89" t="str">
            <v>R/only</v>
          </cell>
          <cell r="F89">
            <v>8.5</v>
          </cell>
        </row>
        <row r="91">
          <cell r="A91" t="str">
            <v xml:space="preserve">  2.4.3</v>
          </cell>
          <cell r="C91" t="str">
            <v xml:space="preserve">  Flat-bed truck</v>
          </cell>
        </row>
        <row r="92">
          <cell r="C92" t="str">
            <v xml:space="preserve">  a.    Small</v>
          </cell>
          <cell r="D92" t="str">
            <v>hour</v>
          </cell>
          <cell r="E92" t="str">
            <v>R/only</v>
          </cell>
          <cell r="F92">
            <v>7</v>
          </cell>
        </row>
        <row r="93">
          <cell r="C93" t="str">
            <v xml:space="preserve">  b.    Large</v>
          </cell>
          <cell r="D93" t="str">
            <v>hour</v>
          </cell>
          <cell r="E93" t="str">
            <v>R/only</v>
          </cell>
          <cell r="F93">
            <v>8.5</v>
          </cell>
        </row>
        <row r="95">
          <cell r="A95" t="str">
            <v xml:space="preserve">  2.4.4</v>
          </cell>
          <cell r="C95" t="str">
            <v xml:space="preserve">  LDV</v>
          </cell>
          <cell r="D95" t="str">
            <v>km</v>
          </cell>
          <cell r="E95">
            <v>200</v>
          </cell>
          <cell r="F95">
            <v>2</v>
          </cell>
          <cell r="G95">
            <v>400</v>
          </cell>
        </row>
        <row r="99">
          <cell r="E99" t="str">
            <v>Carried Forward</v>
          </cell>
          <cell r="G99">
            <v>23370</v>
          </cell>
        </row>
        <row r="100">
          <cell r="E100" t="str">
            <v>Brought Forward</v>
          </cell>
          <cell r="G100">
            <v>23370</v>
          </cell>
        </row>
        <row r="103">
          <cell r="A103" t="str">
            <v xml:space="preserve">  2.4.5</v>
          </cell>
          <cell r="C103" t="str">
            <v xml:space="preserve">  Water tanker</v>
          </cell>
        </row>
        <row r="104">
          <cell r="C104" t="str">
            <v xml:space="preserve">  a.    Small (towable)</v>
          </cell>
          <cell r="D104" t="str">
            <v>km</v>
          </cell>
          <cell r="E104" t="str">
            <v>R/only</v>
          </cell>
          <cell r="F104">
            <v>2.5</v>
          </cell>
        </row>
        <row r="105">
          <cell r="C105" t="str">
            <v xml:space="preserve">  b.    Large</v>
          </cell>
          <cell r="D105" t="str">
            <v>km</v>
          </cell>
          <cell r="E105" t="str">
            <v>R/only</v>
          </cell>
          <cell r="F105">
            <v>8.5</v>
          </cell>
        </row>
        <row r="107">
          <cell r="A107" t="str">
            <v xml:space="preserve">  2.4.6</v>
          </cell>
          <cell r="C107" t="str">
            <v xml:space="preserve">  Concrete mixer</v>
          </cell>
        </row>
        <row r="108">
          <cell r="C108" t="str">
            <v xml:space="preserve">  a.    Small (towable)</v>
          </cell>
          <cell r="D108" t="str">
            <v>km</v>
          </cell>
          <cell r="E108" t="str">
            <v>R/only</v>
          </cell>
          <cell r="F108">
            <v>10</v>
          </cell>
        </row>
        <row r="109">
          <cell r="C109" t="str">
            <v xml:space="preserve">  b.    Large</v>
          </cell>
          <cell r="D109" t="str">
            <v>km</v>
          </cell>
          <cell r="E109" t="str">
            <v>R/only</v>
          </cell>
          <cell r="F109">
            <v>30</v>
          </cell>
        </row>
        <row r="111">
          <cell r="A111" t="str">
            <v xml:space="preserve">  2.4.7</v>
          </cell>
          <cell r="C111" t="str">
            <v xml:space="preserve">  Other (specify)</v>
          </cell>
        </row>
        <row r="142">
          <cell r="C142" t="str">
            <v xml:space="preserve">  TOTAL  :  SCHEDULE 2</v>
          </cell>
        </row>
        <row r="143">
          <cell r="C143" t="str">
            <v xml:space="preserve">  DAYWORKS</v>
          </cell>
        </row>
        <row r="144">
          <cell r="C144" t="str">
            <v xml:space="preserve">  CARRIED TO SUMMARY</v>
          </cell>
        </row>
        <row r="146">
          <cell r="E146" t="str">
            <v>Total</v>
          </cell>
          <cell r="G146">
            <v>23370</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od Court"/>
      <sheetName val="Assumed Spec."/>
      <sheetName val="Detailed Breakdown"/>
    </sheetNames>
    <sheetDataSet>
      <sheetData sheetId="0" refreshError="1">
        <row r="40">
          <cell r="B40" t="str">
            <v>SUB-TOTAL: PLUMBING AND DRAINAGE</v>
          </cell>
        </row>
        <row r="52">
          <cell r="B52" t="str">
            <v>SUB-TOTAL: EXTERNAL WORK</v>
          </cell>
        </row>
        <row r="56">
          <cell r="B56" t="str">
            <v>BUILDING RELATED PROVISIONAL SUMS</v>
          </cell>
        </row>
        <row r="66">
          <cell r="B66" t="str">
            <v>SUB-TOTAL: BUILDING RELATED PROVISIONAL SUMS</v>
          </cell>
        </row>
        <row r="91">
          <cell r="B91" t="str">
            <v>SUB-TOTAL  - 1</v>
          </cell>
        </row>
        <row r="95">
          <cell r="B95" t="str">
            <v>SUB-TOTAL  - 2</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mulation Building"/>
      <sheetName val="Detailed Estiamate"/>
      <sheetName val="Assumed Spec."/>
      <sheetName val="Sheet1"/>
      <sheetName val="Sheet2"/>
      <sheetName val="Sheet3"/>
      <sheetName val="Sheet5"/>
    </sheetNames>
    <sheetDataSet>
      <sheetData sheetId="0" refreshError="1">
        <row r="119">
          <cell r="D119">
            <v>0.15</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B080-6E75-4261-9008-7797DD972998}">
  <sheetPr>
    <tabColor rgb="FFFFFF00"/>
  </sheetPr>
  <dimension ref="A1:G181"/>
  <sheetViews>
    <sheetView tabSelected="1" showWhiteSpace="0" view="pageLayout" zoomScaleNormal="100" zoomScaleSheetLayoutView="98" workbookViewId="0">
      <selection activeCell="B19" sqref="B19"/>
    </sheetView>
  </sheetViews>
  <sheetFormatPr defaultColWidth="9.109375" defaultRowHeight="13.8" x14ac:dyDescent="0.25"/>
  <cols>
    <col min="1" max="1" width="9.88671875" style="155" customWidth="1"/>
    <col min="2" max="2" width="11.6640625" style="156" customWidth="1"/>
    <col min="3" max="3" width="30.33203125" style="155" customWidth="1"/>
    <col min="4" max="4" width="9.109375" style="155"/>
    <col min="5" max="5" width="11.33203125" style="157" customWidth="1"/>
    <col min="6" max="6" width="11.109375" style="155" customWidth="1"/>
    <col min="7" max="7" width="14.109375" style="158" customWidth="1"/>
    <col min="8" max="16384" width="9.109375" style="136"/>
  </cols>
  <sheetData>
    <row r="1" spans="1:7" x14ac:dyDescent="0.25">
      <c r="A1" s="146" t="s">
        <v>791</v>
      </c>
      <c r="B1" s="147"/>
      <c r="C1" s="148" t="s">
        <v>934</v>
      </c>
      <c r="D1" s="149"/>
      <c r="E1" s="147"/>
      <c r="F1" s="150"/>
      <c r="G1" s="151"/>
    </row>
    <row r="2" spans="1:7" ht="5.4" customHeight="1" x14ac:dyDescent="0.25">
      <c r="A2" s="146"/>
      <c r="B2" s="147"/>
      <c r="C2" s="149"/>
      <c r="D2" s="149"/>
      <c r="E2" s="147"/>
      <c r="F2" s="150"/>
      <c r="G2" s="151"/>
    </row>
    <row r="3" spans="1:7" x14ac:dyDescent="0.25">
      <c r="A3" s="146" t="s">
        <v>792</v>
      </c>
      <c r="B3" s="147"/>
      <c r="C3" s="152" t="s">
        <v>793</v>
      </c>
      <c r="D3" s="149"/>
      <c r="E3" s="147"/>
      <c r="F3" s="150"/>
      <c r="G3" s="153"/>
    </row>
    <row r="4" spans="1:7" ht="3" customHeight="1" x14ac:dyDescent="0.25">
      <c r="A4" s="146"/>
      <c r="B4" s="147"/>
      <c r="C4" s="149"/>
      <c r="D4" s="149"/>
      <c r="E4" s="147"/>
      <c r="F4" s="150"/>
      <c r="G4" s="154"/>
    </row>
    <row r="5" spans="1:7" x14ac:dyDescent="0.25">
      <c r="A5" s="146" t="s">
        <v>794</v>
      </c>
      <c r="B5" s="147"/>
      <c r="C5" s="440" t="s">
        <v>972</v>
      </c>
      <c r="D5" s="440"/>
      <c r="E5" s="440"/>
      <c r="F5" s="150"/>
      <c r="G5" s="154"/>
    </row>
    <row r="6" spans="1:7" ht="9" customHeight="1" x14ac:dyDescent="0.25">
      <c r="A6" s="146"/>
      <c r="B6" s="147"/>
      <c r="C6" s="149"/>
      <c r="D6" s="149"/>
      <c r="E6" s="147"/>
      <c r="F6" s="150"/>
      <c r="G6" s="153"/>
    </row>
    <row r="7" spans="1:7" x14ac:dyDescent="0.25">
      <c r="A7" s="146" t="s">
        <v>795</v>
      </c>
      <c r="B7" s="147"/>
      <c r="C7" s="149"/>
      <c r="D7" s="149"/>
      <c r="E7" s="147"/>
      <c r="F7" s="150"/>
      <c r="G7" s="153"/>
    </row>
    <row r="8" spans="1:7" ht="6" customHeight="1" x14ac:dyDescent="0.25">
      <c r="A8" s="146"/>
      <c r="B8" s="147"/>
      <c r="C8" s="149"/>
      <c r="D8" s="149"/>
      <c r="E8" s="147"/>
      <c r="F8" s="150"/>
      <c r="G8" s="153"/>
    </row>
    <row r="9" spans="1:7" x14ac:dyDescent="0.25">
      <c r="A9" s="441" t="s">
        <v>967</v>
      </c>
      <c r="B9" s="442"/>
      <c r="C9" s="442"/>
      <c r="D9" s="442"/>
      <c r="E9" s="442"/>
      <c r="F9" s="442"/>
      <c r="G9" s="442"/>
    </row>
    <row r="10" spans="1:7" x14ac:dyDescent="0.25">
      <c r="A10" s="441" t="s">
        <v>962</v>
      </c>
      <c r="B10" s="442"/>
      <c r="C10" s="442"/>
      <c r="D10" s="442"/>
      <c r="E10" s="442"/>
      <c r="F10" s="442"/>
      <c r="G10" s="442"/>
    </row>
    <row r="11" spans="1:7" ht="6.75" customHeight="1" x14ac:dyDescent="0.25"/>
    <row r="12" spans="1:7" s="138" customFormat="1" ht="23.4" customHeight="1" x14ac:dyDescent="0.25">
      <c r="A12" s="159" t="s">
        <v>52</v>
      </c>
      <c r="B12" s="159" t="s">
        <v>796</v>
      </c>
      <c r="C12" s="159" t="s">
        <v>797</v>
      </c>
      <c r="D12" s="159" t="s">
        <v>798</v>
      </c>
      <c r="E12" s="160" t="s">
        <v>799</v>
      </c>
      <c r="F12" s="159" t="s">
        <v>800</v>
      </c>
      <c r="G12" s="161" t="s">
        <v>27</v>
      </c>
    </row>
    <row r="13" spans="1:7" s="137" customFormat="1" x14ac:dyDescent="0.25">
      <c r="A13" s="162"/>
      <c r="B13" s="162"/>
      <c r="C13" s="163"/>
      <c r="D13" s="164"/>
      <c r="E13" s="165"/>
      <c r="F13" s="164"/>
      <c r="G13" s="166"/>
    </row>
    <row r="14" spans="1:7" s="138" customFormat="1" ht="27.6" x14ac:dyDescent="0.25">
      <c r="A14" s="167"/>
      <c r="B14" s="167" t="s">
        <v>801</v>
      </c>
      <c r="C14" s="168" t="s">
        <v>802</v>
      </c>
      <c r="D14" s="169"/>
      <c r="E14" s="170"/>
      <c r="F14" s="169"/>
      <c r="G14" s="171"/>
    </row>
    <row r="15" spans="1:7" s="137" customFormat="1" x14ac:dyDescent="0.25">
      <c r="A15" s="163"/>
      <c r="B15" s="163"/>
      <c r="C15" s="163"/>
      <c r="D15" s="164"/>
      <c r="E15" s="165"/>
      <c r="F15" s="164"/>
      <c r="G15" s="166"/>
    </row>
    <row r="16" spans="1:7" s="137" customFormat="1" x14ac:dyDescent="0.25">
      <c r="A16" s="172"/>
      <c r="B16" s="172">
        <v>8.3000000000000007</v>
      </c>
      <c r="C16" s="168" t="s">
        <v>803</v>
      </c>
      <c r="D16" s="164"/>
      <c r="E16" s="165"/>
      <c r="F16" s="164"/>
      <c r="G16" s="166"/>
    </row>
    <row r="17" spans="1:7" s="137" customFormat="1" x14ac:dyDescent="0.25">
      <c r="A17" s="163"/>
      <c r="B17" s="163"/>
      <c r="C17" s="163"/>
      <c r="D17" s="164"/>
      <c r="E17" s="165"/>
      <c r="F17" s="164"/>
      <c r="G17" s="166"/>
    </row>
    <row r="18" spans="1:7" s="137" customFormat="1" ht="64.2" customHeight="1" x14ac:dyDescent="0.25">
      <c r="A18" s="163">
        <v>1</v>
      </c>
      <c r="B18" s="163" t="s">
        <v>804</v>
      </c>
      <c r="C18" s="173" t="s">
        <v>805</v>
      </c>
      <c r="D18" s="164" t="s">
        <v>806</v>
      </c>
      <c r="E18" s="165">
        <v>1</v>
      </c>
      <c r="F18" s="164"/>
      <c r="G18" s="166"/>
    </row>
    <row r="19" spans="1:7" s="137" customFormat="1" x14ac:dyDescent="0.25">
      <c r="A19" s="163"/>
      <c r="B19" s="163"/>
      <c r="C19" s="163"/>
      <c r="D19" s="164"/>
      <c r="E19" s="165"/>
      <c r="F19" s="164"/>
      <c r="G19" s="166"/>
    </row>
    <row r="20" spans="1:7" s="137" customFormat="1" x14ac:dyDescent="0.25">
      <c r="A20" s="163">
        <v>2</v>
      </c>
      <c r="B20" s="163"/>
      <c r="C20" s="163" t="s">
        <v>808</v>
      </c>
      <c r="D20" s="164" t="s">
        <v>806</v>
      </c>
      <c r="E20" s="165">
        <v>1</v>
      </c>
      <c r="F20" s="164"/>
      <c r="G20" s="166"/>
    </row>
    <row r="21" spans="1:7" s="137" customFormat="1" x14ac:dyDescent="0.25">
      <c r="A21" s="163"/>
      <c r="B21" s="163"/>
      <c r="C21" s="163"/>
      <c r="D21" s="164"/>
      <c r="E21" s="165"/>
      <c r="F21" s="164"/>
      <c r="G21" s="166"/>
    </row>
    <row r="22" spans="1:7" s="137" customFormat="1" ht="18.75" customHeight="1" x14ac:dyDescent="0.25">
      <c r="A22" s="163">
        <v>3</v>
      </c>
      <c r="B22" s="163"/>
      <c r="C22" s="163" t="s">
        <v>809</v>
      </c>
      <c r="D22" s="164" t="s">
        <v>806</v>
      </c>
      <c r="E22" s="165">
        <v>1</v>
      </c>
      <c r="F22" s="164"/>
      <c r="G22" s="166"/>
    </row>
    <row r="23" spans="1:7" s="137" customFormat="1" x14ac:dyDescent="0.25">
      <c r="A23" s="163"/>
      <c r="B23" s="163"/>
      <c r="C23" s="163"/>
      <c r="D23" s="164"/>
      <c r="E23" s="165"/>
      <c r="F23" s="164"/>
      <c r="G23" s="166"/>
    </row>
    <row r="24" spans="1:7" s="137" customFormat="1" ht="27.6" x14ac:dyDescent="0.25">
      <c r="A24" s="163">
        <v>4</v>
      </c>
      <c r="B24" s="163" t="s">
        <v>810</v>
      </c>
      <c r="C24" s="163" t="s">
        <v>811</v>
      </c>
      <c r="D24" s="164" t="s">
        <v>806</v>
      </c>
      <c r="E24" s="165">
        <v>1</v>
      </c>
      <c r="F24" s="164"/>
      <c r="G24" s="166"/>
    </row>
    <row r="25" spans="1:7" s="137" customFormat="1" x14ac:dyDescent="0.25">
      <c r="A25" s="163"/>
      <c r="B25" s="163"/>
      <c r="C25" s="163"/>
      <c r="D25" s="164"/>
      <c r="E25" s="165"/>
      <c r="F25" s="164"/>
      <c r="G25" s="166"/>
    </row>
    <row r="26" spans="1:7" s="137" customFormat="1" x14ac:dyDescent="0.25">
      <c r="A26" s="163"/>
      <c r="B26" s="163" t="s">
        <v>812</v>
      </c>
      <c r="C26" s="168" t="s">
        <v>813</v>
      </c>
      <c r="D26" s="164"/>
      <c r="E26" s="165"/>
      <c r="F26" s="164"/>
      <c r="G26" s="166"/>
    </row>
    <row r="27" spans="1:7" s="137" customFormat="1" x14ac:dyDescent="0.25">
      <c r="A27" s="163"/>
      <c r="B27" s="163"/>
      <c r="C27" s="163"/>
      <c r="D27" s="164"/>
      <c r="E27" s="165"/>
      <c r="F27" s="164"/>
      <c r="G27" s="166"/>
    </row>
    <row r="28" spans="1:7" s="137" customFormat="1" x14ac:dyDescent="0.25">
      <c r="A28" s="163">
        <v>5</v>
      </c>
      <c r="B28" s="163"/>
      <c r="C28" s="163" t="s">
        <v>814</v>
      </c>
      <c r="D28" s="164" t="s">
        <v>806</v>
      </c>
      <c r="E28" s="165">
        <v>1</v>
      </c>
      <c r="F28" s="164"/>
      <c r="G28" s="166"/>
    </row>
    <row r="29" spans="1:7" s="137" customFormat="1" x14ac:dyDescent="0.25">
      <c r="A29" s="163"/>
      <c r="B29" s="163"/>
      <c r="C29" s="163"/>
      <c r="D29" s="164"/>
      <c r="E29" s="165"/>
      <c r="F29" s="164"/>
      <c r="G29" s="166"/>
    </row>
    <row r="30" spans="1:7" s="137" customFormat="1" x14ac:dyDescent="0.25">
      <c r="A30" s="163">
        <v>6</v>
      </c>
      <c r="B30" s="163"/>
      <c r="C30" s="163" t="s">
        <v>815</v>
      </c>
      <c r="D30" s="164" t="s">
        <v>806</v>
      </c>
      <c r="E30" s="165">
        <v>1</v>
      </c>
      <c r="F30" s="164"/>
      <c r="G30" s="166"/>
    </row>
    <row r="31" spans="1:7" s="137" customFormat="1" x14ac:dyDescent="0.25">
      <c r="A31" s="163"/>
      <c r="B31" s="163"/>
      <c r="C31" s="163"/>
      <c r="D31" s="164"/>
      <c r="E31" s="165"/>
      <c r="F31" s="164"/>
      <c r="G31" s="166"/>
    </row>
    <row r="32" spans="1:7" s="137" customFormat="1" x14ac:dyDescent="0.25">
      <c r="A32" s="163">
        <v>7</v>
      </c>
      <c r="B32" s="163"/>
      <c r="C32" s="163" t="s">
        <v>816</v>
      </c>
      <c r="D32" s="164" t="s">
        <v>806</v>
      </c>
      <c r="E32" s="165">
        <v>1</v>
      </c>
      <c r="F32" s="164"/>
      <c r="G32" s="166"/>
    </row>
    <row r="33" spans="1:7" s="137" customFormat="1" x14ac:dyDescent="0.25">
      <c r="A33" s="163"/>
      <c r="B33" s="163"/>
      <c r="C33" s="163"/>
      <c r="D33" s="164"/>
      <c r="E33" s="165"/>
      <c r="F33" s="164"/>
      <c r="G33" s="166"/>
    </row>
    <row r="34" spans="1:7" s="137" customFormat="1" x14ac:dyDescent="0.25">
      <c r="A34" s="163">
        <v>8</v>
      </c>
      <c r="B34" s="163"/>
      <c r="C34" s="163" t="s">
        <v>817</v>
      </c>
      <c r="D34" s="164" t="s">
        <v>806</v>
      </c>
      <c r="E34" s="165">
        <v>1</v>
      </c>
      <c r="F34" s="164"/>
      <c r="G34" s="166"/>
    </row>
    <row r="35" spans="1:7" s="137" customFormat="1" x14ac:dyDescent="0.25">
      <c r="A35" s="163"/>
      <c r="B35" s="163"/>
      <c r="C35" s="163"/>
      <c r="D35" s="164"/>
      <c r="E35" s="165"/>
      <c r="F35" s="164"/>
      <c r="G35" s="166"/>
    </row>
    <row r="36" spans="1:7" s="137" customFormat="1" x14ac:dyDescent="0.25">
      <c r="A36" s="163">
        <v>9</v>
      </c>
      <c r="B36" s="163"/>
      <c r="C36" s="163" t="s">
        <v>818</v>
      </c>
      <c r="D36" s="164" t="s">
        <v>806</v>
      </c>
      <c r="E36" s="165">
        <v>1</v>
      </c>
      <c r="F36" s="164"/>
      <c r="G36" s="166"/>
    </row>
    <row r="37" spans="1:7" s="137" customFormat="1" x14ac:dyDescent="0.25">
      <c r="A37" s="163"/>
      <c r="B37" s="163"/>
      <c r="C37" s="163"/>
      <c r="D37" s="164"/>
      <c r="E37" s="165"/>
      <c r="F37" s="164"/>
      <c r="G37" s="166"/>
    </row>
    <row r="38" spans="1:7" s="137" customFormat="1" x14ac:dyDescent="0.25">
      <c r="A38" s="163">
        <v>10</v>
      </c>
      <c r="B38" s="163"/>
      <c r="C38" s="163" t="s">
        <v>935</v>
      </c>
      <c r="D38" s="164" t="s">
        <v>806</v>
      </c>
      <c r="E38" s="165">
        <v>1</v>
      </c>
      <c r="F38" s="164"/>
      <c r="G38" s="166"/>
    </row>
    <row r="39" spans="1:7" s="137" customFormat="1" x14ac:dyDescent="0.25">
      <c r="A39" s="163"/>
      <c r="B39" s="163"/>
      <c r="C39" s="163"/>
      <c r="D39" s="164"/>
      <c r="E39" s="165"/>
      <c r="F39" s="164"/>
      <c r="G39" s="166"/>
    </row>
    <row r="40" spans="1:7" s="137" customFormat="1" x14ac:dyDescent="0.25">
      <c r="A40" s="163">
        <v>11</v>
      </c>
      <c r="B40" s="163"/>
      <c r="C40" s="163" t="s">
        <v>819</v>
      </c>
      <c r="D40" s="164" t="s">
        <v>806</v>
      </c>
      <c r="E40" s="165">
        <v>1</v>
      </c>
      <c r="F40" s="164"/>
      <c r="G40" s="166"/>
    </row>
    <row r="41" spans="1:7" s="137" customFormat="1" x14ac:dyDescent="0.25">
      <c r="A41" s="163"/>
      <c r="B41" s="163"/>
      <c r="C41" s="163"/>
      <c r="D41" s="164"/>
      <c r="E41" s="165"/>
      <c r="F41" s="164"/>
      <c r="G41" s="166"/>
    </row>
    <row r="42" spans="1:7" s="137" customFormat="1" x14ac:dyDescent="0.25">
      <c r="A42" s="163">
        <v>12</v>
      </c>
      <c r="B42" s="163"/>
      <c r="C42" s="163" t="s">
        <v>820</v>
      </c>
      <c r="D42" s="164" t="s">
        <v>806</v>
      </c>
      <c r="E42" s="165">
        <v>1</v>
      </c>
      <c r="F42" s="164"/>
      <c r="G42" s="166"/>
    </row>
    <row r="43" spans="1:7" s="137" customFormat="1" x14ac:dyDescent="0.25">
      <c r="A43" s="163"/>
      <c r="B43" s="163"/>
      <c r="C43" s="163"/>
      <c r="D43" s="164"/>
      <c r="E43" s="165"/>
      <c r="F43" s="164"/>
      <c r="G43" s="166"/>
    </row>
    <row r="44" spans="1:7" s="137" customFormat="1" x14ac:dyDescent="0.25">
      <c r="A44" s="163"/>
      <c r="B44" s="163" t="s">
        <v>821</v>
      </c>
      <c r="C44" s="163" t="s">
        <v>822</v>
      </c>
      <c r="D44" s="164"/>
      <c r="E44" s="165"/>
      <c r="F44" s="164"/>
      <c r="G44" s="166"/>
    </row>
    <row r="45" spans="1:7" s="137" customFormat="1" x14ac:dyDescent="0.25">
      <c r="A45" s="163"/>
      <c r="B45" s="163"/>
      <c r="C45" s="163" t="s">
        <v>823</v>
      </c>
      <c r="D45" s="164"/>
      <c r="E45" s="165"/>
      <c r="F45" s="164"/>
      <c r="G45" s="166"/>
    </row>
    <row r="46" spans="1:7" s="137" customFormat="1" ht="15.75" customHeight="1" x14ac:dyDescent="0.25">
      <c r="A46" s="163">
        <v>13</v>
      </c>
      <c r="B46" s="163"/>
      <c r="C46" s="163" t="s">
        <v>824</v>
      </c>
      <c r="D46" s="164" t="s">
        <v>806</v>
      </c>
      <c r="E46" s="165">
        <v>1</v>
      </c>
      <c r="F46" s="164"/>
      <c r="G46" s="166"/>
    </row>
    <row r="47" spans="1:7" s="137" customFormat="1" ht="15.75" customHeight="1" x14ac:dyDescent="0.25">
      <c r="A47" s="163"/>
      <c r="B47" s="174"/>
      <c r="C47" s="163"/>
      <c r="D47" s="164"/>
      <c r="E47" s="165"/>
      <c r="F47" s="164"/>
      <c r="G47" s="166"/>
    </row>
    <row r="48" spans="1:7" s="137" customFormat="1" x14ac:dyDescent="0.25">
      <c r="A48" s="175"/>
      <c r="B48" s="439" t="s">
        <v>830</v>
      </c>
      <c r="C48" s="437"/>
      <c r="D48" s="437"/>
      <c r="E48" s="437"/>
      <c r="F48" s="438"/>
      <c r="G48" s="178"/>
    </row>
    <row r="49" spans="1:7" s="137" customFormat="1" ht="18" customHeight="1" x14ac:dyDescent="0.25">
      <c r="A49" s="179"/>
      <c r="B49" s="179"/>
      <c r="C49" s="436" t="s">
        <v>831</v>
      </c>
      <c r="D49" s="437"/>
      <c r="E49" s="437"/>
      <c r="F49" s="438"/>
      <c r="G49" s="178"/>
    </row>
    <row r="50" spans="1:7" s="137" customFormat="1" ht="51" customHeight="1" x14ac:dyDescent="0.25">
      <c r="A50" s="163">
        <v>14</v>
      </c>
      <c r="B50" s="163" t="s">
        <v>825</v>
      </c>
      <c r="C50" s="163" t="s">
        <v>826</v>
      </c>
      <c r="D50" s="164" t="s">
        <v>806</v>
      </c>
      <c r="E50" s="165">
        <v>1</v>
      </c>
      <c r="F50" s="164"/>
      <c r="G50" s="181"/>
    </row>
    <row r="51" spans="1:7" s="137" customFormat="1" ht="9.75" customHeight="1" x14ac:dyDescent="0.25">
      <c r="A51" s="163"/>
      <c r="B51" s="163"/>
      <c r="C51" s="163"/>
      <c r="D51" s="164"/>
      <c r="E51" s="165"/>
      <c r="F51" s="164"/>
      <c r="G51" s="181"/>
    </row>
    <row r="52" spans="1:7" s="137" customFormat="1" ht="24.75" customHeight="1" x14ac:dyDescent="0.25">
      <c r="A52" s="163">
        <v>15</v>
      </c>
      <c r="B52" s="163"/>
      <c r="C52" s="163" t="s">
        <v>827</v>
      </c>
      <c r="D52" s="164" t="s">
        <v>806</v>
      </c>
      <c r="E52" s="165">
        <v>1</v>
      </c>
      <c r="F52" s="164"/>
      <c r="G52" s="181"/>
    </row>
    <row r="53" spans="1:7" s="137" customFormat="1" x14ac:dyDescent="0.25">
      <c r="A53" s="163"/>
      <c r="B53" s="163"/>
      <c r="C53" s="163"/>
      <c r="D53" s="164"/>
      <c r="E53" s="165"/>
      <c r="F53" s="164"/>
      <c r="G53" s="166"/>
    </row>
    <row r="54" spans="1:7" s="137" customFormat="1" x14ac:dyDescent="0.25">
      <c r="A54" s="163">
        <v>16</v>
      </c>
      <c r="B54" s="163" t="s">
        <v>828</v>
      </c>
      <c r="C54" s="163" t="s">
        <v>829</v>
      </c>
      <c r="D54" s="164" t="s">
        <v>806</v>
      </c>
      <c r="E54" s="165">
        <v>1</v>
      </c>
      <c r="F54" s="164"/>
      <c r="G54" s="166"/>
    </row>
    <row r="55" spans="1:7" s="137" customFormat="1" ht="6" customHeight="1" x14ac:dyDescent="0.25">
      <c r="A55" s="163"/>
      <c r="B55" s="163"/>
      <c r="C55" s="163"/>
      <c r="D55" s="164"/>
      <c r="E55" s="165"/>
      <c r="F55" s="164"/>
      <c r="G55" s="166"/>
    </row>
    <row r="56" spans="1:7" s="137" customFormat="1" x14ac:dyDescent="0.25">
      <c r="A56" s="172"/>
      <c r="B56" s="172">
        <v>8.4</v>
      </c>
      <c r="C56" s="168" t="s">
        <v>832</v>
      </c>
      <c r="D56" s="164"/>
      <c r="E56" s="165"/>
      <c r="F56" s="164"/>
      <c r="G56" s="166"/>
    </row>
    <row r="57" spans="1:7" s="137" customFormat="1" x14ac:dyDescent="0.25">
      <c r="A57" s="163"/>
      <c r="B57" s="163"/>
      <c r="C57" s="163"/>
      <c r="D57" s="164"/>
      <c r="E57" s="165"/>
      <c r="F57" s="164"/>
      <c r="G57" s="166"/>
    </row>
    <row r="58" spans="1:7" s="137" customFormat="1" ht="41.4" x14ac:dyDescent="0.25">
      <c r="A58" s="163">
        <v>17</v>
      </c>
      <c r="B58" s="163" t="s">
        <v>833</v>
      </c>
      <c r="C58" s="173" t="s">
        <v>969</v>
      </c>
      <c r="D58" s="164" t="s">
        <v>806</v>
      </c>
      <c r="E58" s="165">
        <v>1</v>
      </c>
      <c r="F58" s="164"/>
      <c r="G58" s="166"/>
    </row>
    <row r="59" spans="1:7" s="137" customFormat="1" x14ac:dyDescent="0.25">
      <c r="A59" s="163"/>
      <c r="B59" s="163"/>
      <c r="C59" s="163"/>
      <c r="D59" s="164"/>
      <c r="E59" s="165"/>
      <c r="F59" s="164"/>
      <c r="G59" s="166"/>
    </row>
    <row r="60" spans="1:7" s="137" customFormat="1" x14ac:dyDescent="0.25">
      <c r="A60" s="163"/>
      <c r="B60" s="163"/>
      <c r="C60" s="163"/>
      <c r="D60" s="164"/>
      <c r="E60" s="165"/>
      <c r="F60" s="164"/>
      <c r="G60" s="166"/>
    </row>
    <row r="61" spans="1:7" s="137" customFormat="1" ht="27.6" x14ac:dyDescent="0.25">
      <c r="A61" s="163"/>
      <c r="B61" s="163" t="s">
        <v>834</v>
      </c>
      <c r="C61" s="163" t="s">
        <v>835</v>
      </c>
      <c r="D61" s="164"/>
      <c r="E61" s="165"/>
      <c r="F61" s="164"/>
      <c r="G61" s="182"/>
    </row>
    <row r="62" spans="1:7" s="137" customFormat="1" x14ac:dyDescent="0.25">
      <c r="A62" s="163"/>
      <c r="B62" s="163"/>
      <c r="C62" s="163"/>
      <c r="D62" s="164"/>
      <c r="E62" s="165"/>
      <c r="F62" s="164"/>
      <c r="G62" s="166"/>
    </row>
    <row r="63" spans="1:7" s="137" customFormat="1" x14ac:dyDescent="0.25">
      <c r="A63" s="163"/>
      <c r="B63" s="163" t="s">
        <v>836</v>
      </c>
      <c r="C63" s="168" t="s">
        <v>807</v>
      </c>
      <c r="D63" s="164"/>
      <c r="E63" s="165"/>
      <c r="F63" s="164"/>
      <c r="G63" s="166"/>
    </row>
    <row r="64" spans="1:7" s="137" customFormat="1" x14ac:dyDescent="0.25">
      <c r="A64" s="163"/>
      <c r="B64" s="163"/>
      <c r="C64" s="163"/>
      <c r="D64" s="164"/>
      <c r="E64" s="165"/>
      <c r="F64" s="164"/>
      <c r="G64" s="166"/>
    </row>
    <row r="65" spans="1:7" s="137" customFormat="1" x14ac:dyDescent="0.25">
      <c r="A65" s="163">
        <v>18</v>
      </c>
      <c r="B65" s="163"/>
      <c r="C65" s="163" t="s">
        <v>837</v>
      </c>
      <c r="D65" s="164" t="s">
        <v>806</v>
      </c>
      <c r="E65" s="165">
        <v>1</v>
      </c>
      <c r="F65" s="164"/>
      <c r="G65" s="166"/>
    </row>
    <row r="66" spans="1:7" s="137" customFormat="1" x14ac:dyDescent="0.25">
      <c r="A66" s="163"/>
      <c r="B66" s="163"/>
      <c r="C66" s="163"/>
      <c r="D66" s="164"/>
      <c r="E66" s="165"/>
      <c r="F66" s="164"/>
      <c r="G66" s="166"/>
    </row>
    <row r="67" spans="1:7" s="137" customFormat="1" x14ac:dyDescent="0.25">
      <c r="A67" s="163">
        <v>19</v>
      </c>
      <c r="B67" s="163"/>
      <c r="C67" s="163" t="s">
        <v>809</v>
      </c>
      <c r="D67" s="164" t="s">
        <v>806</v>
      </c>
      <c r="E67" s="165">
        <v>1</v>
      </c>
      <c r="F67" s="164"/>
      <c r="G67" s="166"/>
    </row>
    <row r="68" spans="1:7" s="137" customFormat="1" x14ac:dyDescent="0.25">
      <c r="A68" s="163"/>
      <c r="B68" s="163"/>
      <c r="C68" s="163"/>
      <c r="D68" s="164"/>
      <c r="E68" s="165"/>
      <c r="F68" s="164"/>
      <c r="G68" s="166"/>
    </row>
    <row r="69" spans="1:7" s="137" customFormat="1" ht="27.6" x14ac:dyDescent="0.25">
      <c r="A69" s="163">
        <v>20</v>
      </c>
      <c r="B69" s="163" t="s">
        <v>810</v>
      </c>
      <c r="C69" s="163" t="s">
        <v>838</v>
      </c>
      <c r="D69" s="164" t="s">
        <v>806</v>
      </c>
      <c r="E69" s="165">
        <v>1</v>
      </c>
      <c r="F69" s="164"/>
      <c r="G69" s="166"/>
    </row>
    <row r="70" spans="1:7" s="137" customFormat="1" x14ac:dyDescent="0.25">
      <c r="A70" s="163"/>
      <c r="B70" s="163"/>
      <c r="C70" s="163"/>
      <c r="D70" s="164"/>
      <c r="E70" s="165"/>
      <c r="F70" s="164"/>
      <c r="G70" s="166"/>
    </row>
    <row r="71" spans="1:7" s="137" customFormat="1" x14ac:dyDescent="0.25">
      <c r="A71" s="163">
        <v>21</v>
      </c>
      <c r="B71" s="163"/>
      <c r="C71" s="163" t="s">
        <v>839</v>
      </c>
      <c r="D71" s="164" t="s">
        <v>806</v>
      </c>
      <c r="E71" s="165">
        <v>1</v>
      </c>
      <c r="F71" s="164"/>
      <c r="G71" s="166"/>
    </row>
    <row r="72" spans="1:7" s="137" customFormat="1" x14ac:dyDescent="0.25">
      <c r="A72" s="163"/>
      <c r="B72" s="163"/>
      <c r="C72" s="163"/>
      <c r="D72" s="164"/>
      <c r="E72" s="165"/>
      <c r="F72" s="164"/>
      <c r="G72" s="166"/>
    </row>
    <row r="73" spans="1:7" s="137" customFormat="1" x14ac:dyDescent="0.25">
      <c r="A73" s="163"/>
      <c r="B73" s="163" t="s">
        <v>840</v>
      </c>
      <c r="C73" s="168" t="s">
        <v>813</v>
      </c>
      <c r="D73" s="164"/>
      <c r="E73" s="165"/>
      <c r="F73" s="164"/>
      <c r="G73" s="166"/>
    </row>
    <row r="74" spans="1:7" s="137" customFormat="1" x14ac:dyDescent="0.25">
      <c r="A74" s="163"/>
      <c r="B74" s="163"/>
      <c r="C74" s="163"/>
      <c r="D74" s="164"/>
      <c r="E74" s="165"/>
      <c r="F74" s="164"/>
      <c r="G74" s="166"/>
    </row>
    <row r="75" spans="1:7" s="137" customFormat="1" x14ac:dyDescent="0.25">
      <c r="A75" s="163">
        <v>22</v>
      </c>
      <c r="B75" s="163"/>
      <c r="C75" s="163" t="s">
        <v>814</v>
      </c>
      <c r="D75" s="164" t="s">
        <v>806</v>
      </c>
      <c r="E75" s="165">
        <v>1</v>
      </c>
      <c r="F75" s="164"/>
      <c r="G75" s="166"/>
    </row>
    <row r="76" spans="1:7" s="137" customFormat="1" x14ac:dyDescent="0.25">
      <c r="A76" s="163"/>
      <c r="B76" s="163"/>
      <c r="C76" s="163"/>
      <c r="D76" s="164"/>
      <c r="E76" s="165"/>
      <c r="F76" s="164"/>
      <c r="G76" s="166"/>
    </row>
    <row r="77" spans="1:7" s="137" customFormat="1" x14ac:dyDescent="0.25">
      <c r="A77" s="163">
        <v>23</v>
      </c>
      <c r="B77" s="163"/>
      <c r="C77" s="163" t="s">
        <v>815</v>
      </c>
      <c r="D77" s="164" t="s">
        <v>806</v>
      </c>
      <c r="E77" s="165">
        <v>1</v>
      </c>
      <c r="F77" s="164"/>
      <c r="G77" s="166"/>
    </row>
    <row r="78" spans="1:7" s="137" customFormat="1" ht="16.2" customHeight="1" x14ac:dyDescent="0.25">
      <c r="A78" s="163"/>
      <c r="B78" s="163"/>
      <c r="C78" s="163"/>
      <c r="D78" s="164"/>
      <c r="E78" s="165"/>
      <c r="F78" s="164"/>
      <c r="G78" s="166"/>
    </row>
    <row r="79" spans="1:7" s="137" customFormat="1" x14ac:dyDescent="0.25">
      <c r="A79" s="163">
        <v>24</v>
      </c>
      <c r="B79" s="163"/>
      <c r="C79" s="163" t="s">
        <v>816</v>
      </c>
      <c r="D79" s="164" t="s">
        <v>806</v>
      </c>
      <c r="E79" s="165">
        <v>1</v>
      </c>
      <c r="F79" s="164"/>
      <c r="G79" s="166"/>
    </row>
    <row r="80" spans="1:7" s="137" customFormat="1" x14ac:dyDescent="0.25">
      <c r="A80" s="163"/>
      <c r="B80" s="163"/>
      <c r="C80" s="163"/>
      <c r="D80" s="164"/>
      <c r="E80" s="165"/>
      <c r="F80" s="164"/>
      <c r="G80" s="166"/>
    </row>
    <row r="81" spans="1:7" s="137" customFormat="1" x14ac:dyDescent="0.25">
      <c r="A81" s="163">
        <v>25</v>
      </c>
      <c r="B81" s="163"/>
      <c r="C81" s="163" t="s">
        <v>817</v>
      </c>
      <c r="D81" s="164" t="s">
        <v>806</v>
      </c>
      <c r="E81" s="165">
        <v>1</v>
      </c>
      <c r="F81" s="164"/>
      <c r="G81" s="166"/>
    </row>
    <row r="82" spans="1:7" s="137" customFormat="1" x14ac:dyDescent="0.25">
      <c r="A82" s="163"/>
      <c r="B82" s="163"/>
      <c r="C82" s="163"/>
      <c r="D82" s="164"/>
      <c r="E82" s="165"/>
      <c r="F82" s="164"/>
      <c r="G82" s="166"/>
    </row>
    <row r="83" spans="1:7" s="137" customFormat="1" x14ac:dyDescent="0.25">
      <c r="A83" s="163">
        <v>26</v>
      </c>
      <c r="B83" s="163"/>
      <c r="C83" s="163" t="s">
        <v>818</v>
      </c>
      <c r="D83" s="164" t="s">
        <v>806</v>
      </c>
      <c r="E83" s="165">
        <v>1</v>
      </c>
      <c r="F83" s="164"/>
      <c r="G83" s="166"/>
    </row>
    <row r="84" spans="1:7" s="137" customFormat="1" x14ac:dyDescent="0.25">
      <c r="A84" s="163"/>
      <c r="B84" s="163"/>
      <c r="C84" s="163"/>
      <c r="D84" s="164"/>
      <c r="E84" s="165"/>
      <c r="F84" s="164"/>
      <c r="G84" s="166"/>
    </row>
    <row r="85" spans="1:7" s="137" customFormat="1" ht="27.6" x14ac:dyDescent="0.25">
      <c r="A85" s="163">
        <v>27</v>
      </c>
      <c r="B85" s="163"/>
      <c r="C85" s="163" t="s">
        <v>841</v>
      </c>
      <c r="D85" s="164" t="s">
        <v>806</v>
      </c>
      <c r="E85" s="165">
        <v>1</v>
      </c>
      <c r="F85" s="164"/>
      <c r="G85" s="166"/>
    </row>
    <row r="86" spans="1:7" s="137" customFormat="1" x14ac:dyDescent="0.25">
      <c r="A86" s="163"/>
      <c r="B86" s="163"/>
      <c r="C86" s="163"/>
      <c r="D86" s="164"/>
      <c r="E86" s="165"/>
      <c r="F86" s="164"/>
      <c r="G86" s="166"/>
    </row>
    <row r="87" spans="1:7" s="137" customFormat="1" x14ac:dyDescent="0.25">
      <c r="A87" s="163">
        <v>28</v>
      </c>
      <c r="B87" s="163"/>
      <c r="C87" s="163" t="s">
        <v>819</v>
      </c>
      <c r="D87" s="164" t="s">
        <v>806</v>
      </c>
      <c r="E87" s="165">
        <v>1</v>
      </c>
      <c r="F87" s="164"/>
      <c r="G87" s="166"/>
    </row>
    <row r="88" spans="1:7" s="137" customFormat="1" x14ac:dyDescent="0.25">
      <c r="A88" s="163"/>
      <c r="B88" s="163"/>
      <c r="C88" s="163"/>
      <c r="D88" s="164"/>
      <c r="E88" s="165"/>
      <c r="F88" s="164"/>
      <c r="G88" s="166"/>
    </row>
    <row r="89" spans="1:7" s="137" customFormat="1" x14ac:dyDescent="0.25">
      <c r="A89" s="163">
        <v>29</v>
      </c>
      <c r="B89" s="163"/>
      <c r="C89" s="163" t="s">
        <v>842</v>
      </c>
      <c r="D89" s="164" t="s">
        <v>806</v>
      </c>
      <c r="E89" s="165">
        <v>1</v>
      </c>
      <c r="F89" s="164"/>
      <c r="G89" s="166"/>
    </row>
    <row r="90" spans="1:7" s="137" customFormat="1" x14ac:dyDescent="0.25">
      <c r="A90" s="163"/>
      <c r="B90" s="163"/>
      <c r="C90" s="163"/>
      <c r="D90" s="164"/>
      <c r="E90" s="165"/>
      <c r="F90" s="164"/>
      <c r="G90" s="166"/>
    </row>
    <row r="91" spans="1:7" s="137" customFormat="1" ht="27.6" x14ac:dyDescent="0.25">
      <c r="A91" s="163">
        <v>30</v>
      </c>
      <c r="B91" s="163" t="s">
        <v>843</v>
      </c>
      <c r="C91" s="163" t="s">
        <v>844</v>
      </c>
      <c r="D91" s="164" t="s">
        <v>806</v>
      </c>
      <c r="E91" s="165">
        <v>1</v>
      </c>
      <c r="F91" s="164"/>
      <c r="G91" s="166"/>
    </row>
    <row r="92" spans="1:7" s="137" customFormat="1" x14ac:dyDescent="0.25">
      <c r="A92" s="175"/>
      <c r="B92" s="439" t="s">
        <v>830</v>
      </c>
      <c r="C92" s="437"/>
      <c r="D92" s="437"/>
      <c r="E92" s="437"/>
      <c r="F92" s="438"/>
      <c r="G92" s="178"/>
    </row>
    <row r="93" spans="1:7" s="137" customFormat="1" x14ac:dyDescent="0.25">
      <c r="A93" s="179"/>
      <c r="B93" s="179"/>
      <c r="C93" s="436" t="s">
        <v>831</v>
      </c>
      <c r="D93" s="437"/>
      <c r="E93" s="437"/>
      <c r="F93" s="438"/>
      <c r="G93" s="178"/>
    </row>
    <row r="94" spans="1:7" s="137" customFormat="1" ht="27.6" x14ac:dyDescent="0.25">
      <c r="A94" s="163">
        <v>31</v>
      </c>
      <c r="B94" s="163" t="s">
        <v>845</v>
      </c>
      <c r="C94" s="163" t="s">
        <v>846</v>
      </c>
      <c r="D94" s="164" t="s">
        <v>806</v>
      </c>
      <c r="E94" s="165">
        <v>1</v>
      </c>
      <c r="F94" s="164"/>
      <c r="G94" s="166"/>
    </row>
    <row r="95" spans="1:7" s="137" customFormat="1" x14ac:dyDescent="0.25">
      <c r="A95" s="163"/>
      <c r="B95" s="163"/>
      <c r="C95" s="163"/>
      <c r="D95" s="164"/>
      <c r="E95" s="165"/>
      <c r="F95" s="164"/>
      <c r="G95" s="166"/>
    </row>
    <row r="96" spans="1:7" s="137" customFormat="1" x14ac:dyDescent="0.25">
      <c r="A96" s="163"/>
      <c r="B96" s="163" t="s">
        <v>847</v>
      </c>
      <c r="C96" s="163" t="s">
        <v>848</v>
      </c>
      <c r="D96" s="164"/>
      <c r="E96" s="165"/>
      <c r="F96" s="164"/>
      <c r="G96" s="166"/>
    </row>
    <row r="97" spans="1:7" s="137" customFormat="1" x14ac:dyDescent="0.25">
      <c r="A97" s="163"/>
      <c r="B97" s="163"/>
      <c r="C97" s="163" t="s">
        <v>823</v>
      </c>
      <c r="D97" s="164"/>
      <c r="E97" s="165"/>
      <c r="F97" s="164"/>
      <c r="G97" s="166"/>
    </row>
    <row r="98" spans="1:7" s="137" customFormat="1" ht="12" customHeight="1" x14ac:dyDescent="0.25">
      <c r="A98" s="163">
        <v>32</v>
      </c>
      <c r="B98" s="163"/>
      <c r="C98" s="163" t="s">
        <v>824</v>
      </c>
      <c r="D98" s="164" t="s">
        <v>849</v>
      </c>
      <c r="E98" s="165">
        <v>1</v>
      </c>
      <c r="F98" s="164"/>
      <c r="G98" s="166"/>
    </row>
    <row r="99" spans="1:7" s="137" customFormat="1" ht="12" customHeight="1" x14ac:dyDescent="0.25">
      <c r="A99" s="163"/>
      <c r="B99" s="163"/>
      <c r="C99" s="163"/>
      <c r="D99" s="164"/>
      <c r="E99" s="165"/>
      <c r="F99" s="164"/>
      <c r="G99" s="166"/>
    </row>
    <row r="100" spans="1:7" s="137" customFormat="1" ht="41.4" x14ac:dyDescent="0.25">
      <c r="A100" s="163">
        <v>33</v>
      </c>
      <c r="B100" s="163" t="s">
        <v>850</v>
      </c>
      <c r="C100" s="163" t="s">
        <v>851</v>
      </c>
      <c r="D100" s="164" t="s">
        <v>806</v>
      </c>
      <c r="E100" s="165">
        <v>1</v>
      </c>
      <c r="F100" s="164"/>
      <c r="G100" s="166"/>
    </row>
    <row r="101" spans="1:7" s="137" customFormat="1" x14ac:dyDescent="0.25">
      <c r="A101" s="163"/>
      <c r="B101" s="163"/>
      <c r="C101" s="163"/>
      <c r="D101" s="164"/>
      <c r="E101" s="165"/>
      <c r="F101" s="164"/>
      <c r="G101" s="166"/>
    </row>
    <row r="102" spans="1:7" s="137" customFormat="1" ht="27.6" x14ac:dyDescent="0.25">
      <c r="A102" s="163">
        <v>34</v>
      </c>
      <c r="B102" s="163" t="s">
        <v>852</v>
      </c>
      <c r="C102" s="163" t="s">
        <v>853</v>
      </c>
      <c r="D102" s="164" t="s">
        <v>806</v>
      </c>
      <c r="E102" s="165">
        <v>1</v>
      </c>
      <c r="F102" s="164"/>
      <c r="G102" s="166"/>
    </row>
    <row r="103" spans="1:7" s="137" customFormat="1" x14ac:dyDescent="0.25">
      <c r="A103" s="163"/>
      <c r="B103" s="163"/>
      <c r="C103" s="163"/>
      <c r="D103" s="164"/>
      <c r="E103" s="165"/>
      <c r="F103" s="164"/>
      <c r="G103" s="166"/>
    </row>
    <row r="104" spans="1:7" s="137" customFormat="1" x14ac:dyDescent="0.25">
      <c r="A104" s="163"/>
      <c r="B104" s="163"/>
      <c r="C104" s="168" t="s">
        <v>133</v>
      </c>
      <c r="D104" s="164"/>
      <c r="E104" s="165"/>
      <c r="F104" s="164"/>
      <c r="G104" s="166"/>
    </row>
    <row r="105" spans="1:7" s="137" customFormat="1" x14ac:dyDescent="0.25">
      <c r="A105" s="163"/>
      <c r="B105" s="163"/>
      <c r="C105" s="163"/>
      <c r="D105" s="164"/>
      <c r="E105" s="165"/>
      <c r="F105" s="164"/>
      <c r="G105" s="166"/>
    </row>
    <row r="106" spans="1:7" s="137" customFormat="1" ht="41.4" x14ac:dyDescent="0.25">
      <c r="A106" s="163">
        <v>35</v>
      </c>
      <c r="B106" s="163" t="s">
        <v>854</v>
      </c>
      <c r="C106" s="163" t="s">
        <v>855</v>
      </c>
      <c r="D106" s="164" t="s">
        <v>856</v>
      </c>
      <c r="E106" s="165">
        <v>1</v>
      </c>
      <c r="F106" s="183">
        <v>225000</v>
      </c>
      <c r="G106" s="166">
        <f>F106*E106</f>
        <v>225000</v>
      </c>
    </row>
    <row r="107" spans="1:7" s="137" customFormat="1" x14ac:dyDescent="0.25">
      <c r="A107" s="163"/>
      <c r="B107" s="163"/>
      <c r="C107" s="163"/>
      <c r="D107" s="164"/>
      <c r="E107" s="165"/>
      <c r="F107" s="183"/>
      <c r="G107" s="166"/>
    </row>
    <row r="108" spans="1:7" s="137" customFormat="1" x14ac:dyDescent="0.25">
      <c r="A108" s="163">
        <v>36</v>
      </c>
      <c r="B108" s="163" t="s">
        <v>857</v>
      </c>
      <c r="C108" s="163" t="s">
        <v>938</v>
      </c>
      <c r="D108" s="184" t="s">
        <v>858</v>
      </c>
      <c r="E108" s="185">
        <f>G106</f>
        <v>225000</v>
      </c>
      <c r="F108" s="183"/>
      <c r="G108" s="166"/>
    </row>
    <row r="109" spans="1:7" s="137" customFormat="1" x14ac:dyDescent="0.25">
      <c r="A109" s="163"/>
      <c r="B109" s="163"/>
      <c r="C109" s="163"/>
      <c r="D109" s="184"/>
      <c r="E109" s="185"/>
      <c r="F109" s="183"/>
      <c r="G109" s="166"/>
    </row>
    <row r="110" spans="1:7" s="137" customFormat="1" ht="27.6" x14ac:dyDescent="0.25">
      <c r="A110" s="163">
        <v>37</v>
      </c>
      <c r="B110" s="163"/>
      <c r="C110" s="163" t="s">
        <v>859</v>
      </c>
      <c r="D110" s="184" t="s">
        <v>856</v>
      </c>
      <c r="E110" s="186">
        <v>1</v>
      </c>
      <c r="F110" s="183">
        <v>15000</v>
      </c>
      <c r="G110" s="166">
        <f>F110*E110</f>
        <v>15000</v>
      </c>
    </row>
    <row r="111" spans="1:7" s="137" customFormat="1" x14ac:dyDescent="0.25">
      <c r="A111" s="163"/>
      <c r="B111" s="163"/>
      <c r="C111" s="163"/>
      <c r="D111" s="184"/>
      <c r="E111" s="185"/>
      <c r="F111" s="183"/>
      <c r="G111" s="166"/>
    </row>
    <row r="112" spans="1:7" s="137" customFormat="1" x14ac:dyDescent="0.25">
      <c r="A112" s="163">
        <v>38</v>
      </c>
      <c r="B112" s="163"/>
      <c r="C112" s="163" t="s">
        <v>938</v>
      </c>
      <c r="D112" s="184" t="s">
        <v>858</v>
      </c>
      <c r="E112" s="185">
        <f>G110</f>
        <v>15000</v>
      </c>
      <c r="F112" s="183"/>
      <c r="G112" s="166"/>
    </row>
    <row r="113" spans="1:7" s="137" customFormat="1" x14ac:dyDescent="0.25">
      <c r="A113" s="163"/>
      <c r="B113" s="163"/>
      <c r="C113" s="163"/>
      <c r="D113" s="184"/>
      <c r="E113" s="185"/>
      <c r="F113" s="183"/>
      <c r="G113" s="166"/>
    </row>
    <row r="114" spans="1:7" s="137" customFormat="1" x14ac:dyDescent="0.25">
      <c r="A114" s="172"/>
      <c r="B114" s="172">
        <v>8.8000000000000007</v>
      </c>
      <c r="C114" s="163" t="s">
        <v>945</v>
      </c>
      <c r="D114" s="164"/>
      <c r="E114" s="165"/>
      <c r="F114" s="183"/>
      <c r="G114" s="166"/>
    </row>
    <row r="115" spans="1:7" s="137" customFormat="1" x14ac:dyDescent="0.25">
      <c r="A115" s="163"/>
      <c r="B115" s="163"/>
      <c r="C115" s="163"/>
      <c r="D115" s="164"/>
      <c r="E115" s="165"/>
      <c r="F115" s="183"/>
      <c r="G115" s="166"/>
    </row>
    <row r="116" spans="1:7" s="137" customFormat="1" x14ac:dyDescent="0.25">
      <c r="A116" s="163">
        <v>39</v>
      </c>
      <c r="B116" s="163" t="s">
        <v>860</v>
      </c>
      <c r="C116" s="163" t="s">
        <v>861</v>
      </c>
      <c r="D116" s="164" t="s">
        <v>806</v>
      </c>
      <c r="E116" s="165">
        <v>1</v>
      </c>
      <c r="F116" s="183"/>
      <c r="G116" s="166"/>
    </row>
    <row r="117" spans="1:7" s="137" customFormat="1" x14ac:dyDescent="0.25">
      <c r="A117" s="163"/>
      <c r="B117" s="163"/>
      <c r="C117" s="163"/>
      <c r="D117" s="164"/>
      <c r="E117" s="165"/>
      <c r="F117" s="183"/>
      <c r="G117" s="166"/>
    </row>
    <row r="118" spans="1:7" s="137" customFormat="1" x14ac:dyDescent="0.25">
      <c r="A118" s="163">
        <v>40</v>
      </c>
      <c r="B118" s="163" t="s">
        <v>862</v>
      </c>
      <c r="C118" s="163" t="s">
        <v>944</v>
      </c>
      <c r="D118" s="164" t="s">
        <v>806</v>
      </c>
      <c r="E118" s="165">
        <v>1</v>
      </c>
      <c r="F118" s="183"/>
      <c r="G118" s="166"/>
    </row>
    <row r="119" spans="1:7" s="137" customFormat="1" x14ac:dyDescent="0.25">
      <c r="A119" s="163"/>
      <c r="B119" s="163"/>
      <c r="C119" s="163"/>
      <c r="D119" s="164"/>
      <c r="E119" s="165"/>
      <c r="F119" s="183"/>
      <c r="G119" s="166"/>
    </row>
    <row r="120" spans="1:7" s="137" customFormat="1" x14ac:dyDescent="0.25">
      <c r="A120" s="163">
        <v>41</v>
      </c>
      <c r="B120" s="163" t="s">
        <v>863</v>
      </c>
      <c r="C120" s="163" t="s">
        <v>864</v>
      </c>
      <c r="D120" s="164" t="s">
        <v>806</v>
      </c>
      <c r="E120" s="165">
        <v>1</v>
      </c>
      <c r="F120" s="183"/>
      <c r="G120" s="166"/>
    </row>
    <row r="121" spans="1:7" s="137" customFormat="1" x14ac:dyDescent="0.25">
      <c r="A121" s="163"/>
      <c r="B121" s="163"/>
      <c r="C121" s="163"/>
      <c r="D121" s="164"/>
      <c r="E121" s="165"/>
      <c r="F121" s="183"/>
      <c r="G121" s="166"/>
    </row>
    <row r="122" spans="1:7" s="137" customFormat="1" x14ac:dyDescent="0.25">
      <c r="A122" s="163"/>
      <c r="B122" s="163" t="s">
        <v>865</v>
      </c>
      <c r="C122" s="163" t="s">
        <v>866</v>
      </c>
      <c r="D122" s="164"/>
      <c r="E122" s="165"/>
      <c r="F122" s="183"/>
      <c r="G122" s="166"/>
    </row>
    <row r="123" spans="1:7" s="137" customFormat="1" ht="12" customHeight="1" x14ac:dyDescent="0.25">
      <c r="A123" s="163"/>
      <c r="B123" s="163"/>
      <c r="C123" s="163"/>
      <c r="D123" s="164"/>
      <c r="E123" s="165"/>
      <c r="F123" s="183"/>
      <c r="G123" s="166"/>
    </row>
    <row r="124" spans="1:7" s="137" customFormat="1" ht="27.6" x14ac:dyDescent="0.25">
      <c r="A124" s="163">
        <v>42</v>
      </c>
      <c r="B124" s="163" t="s">
        <v>942</v>
      </c>
      <c r="C124" s="163" t="s">
        <v>943</v>
      </c>
      <c r="D124" s="164" t="s">
        <v>946</v>
      </c>
      <c r="E124" s="165">
        <v>75</v>
      </c>
      <c r="F124" s="183"/>
      <c r="G124" s="166"/>
    </row>
    <row r="125" spans="1:7" s="137" customFormat="1" x14ac:dyDescent="0.25">
      <c r="A125" s="163"/>
      <c r="B125" s="163"/>
      <c r="C125" s="163"/>
      <c r="D125" s="164"/>
      <c r="E125" s="165"/>
      <c r="F125" s="183"/>
      <c r="G125" s="166"/>
    </row>
    <row r="126" spans="1:7" s="137" customFormat="1" x14ac:dyDescent="0.25">
      <c r="A126" s="163">
        <v>43</v>
      </c>
      <c r="B126" s="163" t="s">
        <v>867</v>
      </c>
      <c r="C126" s="163" t="s">
        <v>868</v>
      </c>
      <c r="D126" s="164" t="s">
        <v>806</v>
      </c>
      <c r="E126" s="165">
        <v>1</v>
      </c>
      <c r="F126" s="183"/>
      <c r="G126" s="166"/>
    </row>
    <row r="127" spans="1:7" s="137" customFormat="1" x14ac:dyDescent="0.25">
      <c r="A127" s="163"/>
      <c r="B127" s="163"/>
      <c r="C127" s="163"/>
      <c r="D127" s="164"/>
      <c r="E127" s="165"/>
      <c r="F127" s="183"/>
      <c r="G127" s="166"/>
    </row>
    <row r="128" spans="1:7" s="137" customFormat="1" x14ac:dyDescent="0.25">
      <c r="A128" s="163"/>
      <c r="B128" s="163" t="s">
        <v>869</v>
      </c>
      <c r="C128" s="168" t="s">
        <v>870</v>
      </c>
      <c r="D128" s="164"/>
      <c r="E128" s="165"/>
      <c r="F128" s="183"/>
      <c r="G128" s="166"/>
    </row>
    <row r="129" spans="1:7" s="137" customFormat="1" x14ac:dyDescent="0.25">
      <c r="A129" s="163"/>
      <c r="B129" s="163"/>
      <c r="C129" s="163"/>
      <c r="D129" s="164"/>
      <c r="E129" s="165"/>
      <c r="F129" s="183"/>
      <c r="G129" s="166"/>
    </row>
    <row r="130" spans="1:7" s="137" customFormat="1" x14ac:dyDescent="0.25">
      <c r="A130" s="163">
        <v>44</v>
      </c>
      <c r="B130" s="163" t="s">
        <v>871</v>
      </c>
      <c r="C130" s="163" t="s">
        <v>872</v>
      </c>
      <c r="D130" s="164" t="s">
        <v>873</v>
      </c>
      <c r="E130" s="165">
        <v>6</v>
      </c>
      <c r="F130" s="187">
        <v>8500</v>
      </c>
      <c r="G130" s="166">
        <f>F130*E130</f>
        <v>51000</v>
      </c>
    </row>
    <row r="131" spans="1:7" s="137" customFormat="1" x14ac:dyDescent="0.25">
      <c r="A131" s="163"/>
      <c r="B131" s="163"/>
      <c r="C131" s="163"/>
      <c r="D131" s="164"/>
      <c r="E131" s="165"/>
      <c r="F131" s="188"/>
      <c r="G131" s="166"/>
    </row>
    <row r="132" spans="1:7" s="137" customFormat="1" x14ac:dyDescent="0.25">
      <c r="A132" s="163">
        <v>45</v>
      </c>
      <c r="B132" s="163"/>
      <c r="C132" s="163" t="s">
        <v>874</v>
      </c>
      <c r="D132" s="164" t="s">
        <v>873</v>
      </c>
      <c r="E132" s="165">
        <v>6</v>
      </c>
      <c r="F132" s="187">
        <v>500</v>
      </c>
      <c r="G132" s="166">
        <f>F132*E132</f>
        <v>3000</v>
      </c>
    </row>
    <row r="133" spans="1:7" s="137" customFormat="1" x14ac:dyDescent="0.25">
      <c r="A133" s="163"/>
      <c r="B133" s="174"/>
      <c r="C133" s="163"/>
      <c r="D133" s="164"/>
      <c r="E133" s="165"/>
      <c r="F133" s="188"/>
      <c r="G133" s="166"/>
    </row>
    <row r="134" spans="1:7" s="137" customFormat="1" x14ac:dyDescent="0.25">
      <c r="A134" s="163">
        <v>46</v>
      </c>
      <c r="B134" s="174"/>
      <c r="C134" s="163" t="s">
        <v>940</v>
      </c>
      <c r="D134" s="184" t="s">
        <v>858</v>
      </c>
      <c r="E134" s="185">
        <f>G130+G132</f>
        <v>54000</v>
      </c>
      <c r="F134" s="188"/>
      <c r="G134" s="166"/>
    </row>
    <row r="135" spans="1:7" s="137" customFormat="1" x14ac:dyDescent="0.25">
      <c r="A135" s="175"/>
      <c r="B135" s="439" t="s">
        <v>830</v>
      </c>
      <c r="C135" s="437"/>
      <c r="D135" s="437"/>
      <c r="E135" s="437"/>
      <c r="F135" s="438"/>
      <c r="G135" s="178"/>
    </row>
    <row r="136" spans="1:7" s="137" customFormat="1" x14ac:dyDescent="0.25">
      <c r="A136" s="180"/>
      <c r="B136" s="179"/>
      <c r="C136" s="436" t="s">
        <v>831</v>
      </c>
      <c r="D136" s="437"/>
      <c r="E136" s="437"/>
      <c r="F136" s="438"/>
      <c r="G136" s="178"/>
    </row>
    <row r="137" spans="1:7" s="137" customFormat="1" x14ac:dyDescent="0.25">
      <c r="A137" s="163"/>
      <c r="B137" s="174"/>
      <c r="C137" s="163" t="s">
        <v>875</v>
      </c>
      <c r="D137" s="164"/>
      <c r="E137" s="165"/>
      <c r="F137" s="188"/>
      <c r="G137" s="166"/>
    </row>
    <row r="138" spans="1:7" s="137" customFormat="1" x14ac:dyDescent="0.25">
      <c r="A138" s="163"/>
      <c r="B138" s="174"/>
      <c r="C138" s="163"/>
      <c r="D138" s="164"/>
      <c r="E138" s="165"/>
      <c r="F138" s="188"/>
      <c r="G138" s="166"/>
    </row>
    <row r="139" spans="1:7" s="137" customFormat="1" ht="27.6" x14ac:dyDescent="0.25">
      <c r="A139" s="163">
        <v>47</v>
      </c>
      <c r="B139" s="174"/>
      <c r="C139" s="163" t="s">
        <v>876</v>
      </c>
      <c r="D139" s="164" t="s">
        <v>856</v>
      </c>
      <c r="E139" s="165">
        <v>1</v>
      </c>
      <c r="F139" s="188">
        <v>95000</v>
      </c>
      <c r="G139" s="166">
        <f>F139*E139</f>
        <v>95000</v>
      </c>
    </row>
    <row r="140" spans="1:7" s="137" customFormat="1" x14ac:dyDescent="0.25">
      <c r="A140" s="163"/>
      <c r="B140" s="174"/>
      <c r="C140" s="163"/>
      <c r="D140" s="164"/>
      <c r="E140" s="165"/>
      <c r="F140" s="188"/>
      <c r="G140" s="166"/>
    </row>
    <row r="141" spans="1:7" s="137" customFormat="1" ht="33" customHeight="1" x14ac:dyDescent="0.25">
      <c r="A141" s="163">
        <v>48</v>
      </c>
      <c r="B141" s="174"/>
      <c r="C141" s="163" t="s">
        <v>939</v>
      </c>
      <c r="D141" s="184" t="s">
        <v>858</v>
      </c>
      <c r="E141" s="185">
        <f>G139</f>
        <v>95000</v>
      </c>
      <c r="F141" s="188"/>
      <c r="G141" s="166"/>
    </row>
    <row r="142" spans="1:7" s="137" customFormat="1" ht="16.95" customHeight="1" x14ac:dyDescent="0.25">
      <c r="A142" s="163"/>
      <c r="B142" s="174"/>
      <c r="C142" s="189"/>
      <c r="D142" s="184"/>
      <c r="E142" s="185"/>
      <c r="F142" s="188"/>
      <c r="G142" s="166"/>
    </row>
    <row r="143" spans="1:7" s="137" customFormat="1" ht="14.1" customHeight="1" x14ac:dyDescent="0.25">
      <c r="A143" s="163">
        <v>49</v>
      </c>
      <c r="B143" s="174"/>
      <c r="C143" s="189" t="s">
        <v>877</v>
      </c>
      <c r="D143" s="184" t="s">
        <v>878</v>
      </c>
      <c r="E143" s="186">
        <v>1</v>
      </c>
      <c r="F143" s="188"/>
      <c r="G143" s="166">
        <f>8*1500</f>
        <v>12000</v>
      </c>
    </row>
    <row r="144" spans="1:7" s="137" customFormat="1" ht="14.1" customHeight="1" x14ac:dyDescent="0.25">
      <c r="A144" s="163"/>
      <c r="B144" s="174"/>
      <c r="C144" s="189"/>
      <c r="D144" s="184"/>
      <c r="E144" s="185"/>
      <c r="F144" s="188"/>
      <c r="G144" s="166"/>
    </row>
    <row r="145" spans="1:7" s="137" customFormat="1" ht="32.4" customHeight="1" x14ac:dyDescent="0.25">
      <c r="A145" s="163">
        <v>50</v>
      </c>
      <c r="B145" s="174"/>
      <c r="C145" s="172" t="s">
        <v>937</v>
      </c>
      <c r="D145" s="184" t="s">
        <v>858</v>
      </c>
      <c r="E145" s="185">
        <f>G143</f>
        <v>12000</v>
      </c>
      <c r="F145" s="188"/>
      <c r="G145" s="166"/>
    </row>
    <row r="146" spans="1:7" s="137" customFormat="1" ht="13.5" customHeight="1" x14ac:dyDescent="0.25">
      <c r="A146" s="163"/>
      <c r="B146" s="174"/>
      <c r="C146" s="172"/>
      <c r="D146" s="184"/>
      <c r="E146" s="185"/>
      <c r="F146" s="188"/>
      <c r="G146" s="166"/>
    </row>
    <row r="147" spans="1:7" s="137" customFormat="1" ht="27.6" customHeight="1" x14ac:dyDescent="0.25">
      <c r="A147" s="163">
        <v>51</v>
      </c>
      <c r="B147" s="174"/>
      <c r="C147" s="163" t="s">
        <v>879</v>
      </c>
      <c r="D147" s="184" t="s">
        <v>856</v>
      </c>
      <c r="E147" s="186">
        <v>1</v>
      </c>
      <c r="F147" s="183">
        <v>36000</v>
      </c>
      <c r="G147" s="166">
        <f>F147*E147</f>
        <v>36000</v>
      </c>
    </row>
    <row r="148" spans="1:7" s="137" customFormat="1" ht="13.5" customHeight="1" x14ac:dyDescent="0.25">
      <c r="A148" s="163"/>
      <c r="B148" s="174"/>
      <c r="C148" s="163"/>
      <c r="D148" s="184"/>
      <c r="E148" s="185"/>
      <c r="F148" s="183"/>
      <c r="G148" s="166"/>
    </row>
    <row r="149" spans="1:7" s="137" customFormat="1" ht="32.4" customHeight="1" x14ac:dyDescent="0.25">
      <c r="A149" s="163">
        <v>52</v>
      </c>
      <c r="B149" s="174"/>
      <c r="C149" s="163" t="s">
        <v>938</v>
      </c>
      <c r="D149" s="184" t="s">
        <v>858</v>
      </c>
      <c r="E149" s="185">
        <f>G147</f>
        <v>36000</v>
      </c>
      <c r="F149" s="183"/>
      <c r="G149" s="166"/>
    </row>
    <row r="150" spans="1:7" s="137" customFormat="1" ht="14.1" customHeight="1" x14ac:dyDescent="0.25">
      <c r="A150" s="163"/>
      <c r="B150" s="174"/>
      <c r="C150" s="189"/>
      <c r="D150" s="184"/>
      <c r="E150" s="185"/>
      <c r="F150" s="188"/>
      <c r="G150" s="166"/>
    </row>
    <row r="151" spans="1:7" s="139" customFormat="1" ht="25.5" customHeight="1" x14ac:dyDescent="0.25">
      <c r="A151" s="163">
        <v>53</v>
      </c>
      <c r="B151" s="174"/>
      <c r="C151" s="172" t="s">
        <v>880</v>
      </c>
      <c r="D151" s="184" t="s">
        <v>878</v>
      </c>
      <c r="E151" s="186">
        <v>1</v>
      </c>
      <c r="F151" s="188">
        <v>25000</v>
      </c>
      <c r="G151" s="166">
        <f>F151*E151</f>
        <v>25000</v>
      </c>
    </row>
    <row r="152" spans="1:7" s="137" customFormat="1" ht="14.1" customHeight="1" x14ac:dyDescent="0.25">
      <c r="A152" s="163"/>
      <c r="B152" s="174"/>
      <c r="C152" s="172"/>
      <c r="D152" s="184"/>
      <c r="E152" s="185"/>
      <c r="F152" s="188"/>
      <c r="G152" s="166"/>
    </row>
    <row r="153" spans="1:7" s="137" customFormat="1" ht="26.4" customHeight="1" x14ac:dyDescent="0.25">
      <c r="A153" s="163">
        <v>54</v>
      </c>
      <c r="B153" s="174"/>
      <c r="C153" s="172" t="s">
        <v>937</v>
      </c>
      <c r="D153" s="184" t="s">
        <v>858</v>
      </c>
      <c r="E153" s="185">
        <f>G151</f>
        <v>25000</v>
      </c>
      <c r="F153" s="188"/>
      <c r="G153" s="166"/>
    </row>
    <row r="154" spans="1:7" s="137" customFormat="1" ht="14.1" customHeight="1" x14ac:dyDescent="0.25">
      <c r="A154" s="163"/>
      <c r="B154" s="174"/>
      <c r="C154" s="172"/>
      <c r="D154" s="184"/>
      <c r="E154" s="185"/>
      <c r="F154" s="188"/>
      <c r="G154" s="166"/>
    </row>
    <row r="155" spans="1:7" s="137" customFormat="1" ht="24.6" customHeight="1" x14ac:dyDescent="0.25">
      <c r="A155" s="163">
        <v>55</v>
      </c>
      <c r="B155" s="174"/>
      <c r="C155" s="172" t="s">
        <v>936</v>
      </c>
      <c r="D155" s="184" t="s">
        <v>878</v>
      </c>
      <c r="E155" s="186">
        <v>1</v>
      </c>
      <c r="F155" s="188">
        <v>72000</v>
      </c>
      <c r="G155" s="166">
        <f>F155*E155</f>
        <v>72000</v>
      </c>
    </row>
    <row r="156" spans="1:7" s="137" customFormat="1" ht="14.1" customHeight="1" x14ac:dyDescent="0.25">
      <c r="A156" s="163"/>
      <c r="B156" s="190"/>
      <c r="C156" s="191"/>
      <c r="D156" s="192"/>
      <c r="E156" s="193"/>
      <c r="F156" s="194"/>
      <c r="G156" s="195"/>
    </row>
    <row r="157" spans="1:7" s="137" customFormat="1" ht="22.2" customHeight="1" x14ac:dyDescent="0.25">
      <c r="A157" s="163">
        <v>56</v>
      </c>
      <c r="B157" s="174"/>
      <c r="C157" s="172" t="s">
        <v>937</v>
      </c>
      <c r="D157" s="184" t="s">
        <v>858</v>
      </c>
      <c r="E157" s="185">
        <f>G155</f>
        <v>72000</v>
      </c>
      <c r="F157" s="188"/>
      <c r="G157" s="166"/>
    </row>
    <row r="158" spans="1:7" s="137" customFormat="1" ht="24.6" customHeight="1" x14ac:dyDescent="0.25">
      <c r="A158" s="163"/>
      <c r="B158" s="174"/>
      <c r="C158" s="172"/>
      <c r="D158" s="184"/>
      <c r="E158" s="185"/>
      <c r="F158" s="188"/>
      <c r="G158" s="166"/>
    </row>
    <row r="159" spans="1:7" s="137" customFormat="1" ht="24.6" customHeight="1" x14ac:dyDescent="0.25">
      <c r="A159" s="163"/>
      <c r="B159" s="174"/>
      <c r="C159" s="172"/>
      <c r="D159" s="184"/>
      <c r="E159" s="186"/>
      <c r="F159" s="188"/>
      <c r="G159" s="166"/>
    </row>
    <row r="160" spans="1:7" s="137" customFormat="1" ht="17.25" customHeight="1" x14ac:dyDescent="0.25">
      <c r="A160" s="163"/>
      <c r="B160" s="190"/>
      <c r="C160" s="191"/>
      <c r="D160" s="192"/>
      <c r="E160" s="193"/>
      <c r="F160" s="194"/>
      <c r="G160" s="195"/>
    </row>
    <row r="161" spans="1:7" s="137" customFormat="1" ht="24.6" customHeight="1" x14ac:dyDescent="0.25">
      <c r="A161" s="163"/>
      <c r="B161" s="174"/>
      <c r="C161" s="172"/>
      <c r="D161" s="184"/>
      <c r="E161" s="185"/>
      <c r="F161" s="188"/>
      <c r="G161" s="166"/>
    </row>
    <row r="162" spans="1:7" s="137" customFormat="1" ht="13.5" customHeight="1" x14ac:dyDescent="0.25">
      <c r="A162" s="163"/>
      <c r="B162" s="174"/>
      <c r="C162" s="172"/>
      <c r="D162" s="184"/>
      <c r="E162" s="185"/>
      <c r="F162" s="188"/>
      <c r="G162" s="166"/>
    </row>
    <row r="163" spans="1:7" s="137" customFormat="1" ht="13.5" customHeight="1" x14ac:dyDescent="0.25">
      <c r="A163" s="163"/>
      <c r="B163" s="174"/>
      <c r="C163" s="172"/>
      <c r="D163" s="184"/>
      <c r="E163" s="185"/>
      <c r="F163" s="188"/>
      <c r="G163" s="166"/>
    </row>
    <row r="164" spans="1:7" s="137" customFormat="1" ht="13.5" customHeight="1" x14ac:dyDescent="0.25">
      <c r="A164" s="163"/>
      <c r="B164" s="174"/>
      <c r="C164" s="172"/>
      <c r="D164" s="184"/>
      <c r="E164" s="185"/>
      <c r="F164" s="188"/>
      <c r="G164" s="166"/>
    </row>
    <row r="165" spans="1:7" s="137" customFormat="1" ht="16.5" customHeight="1" x14ac:dyDescent="0.25">
      <c r="A165" s="163"/>
      <c r="B165" s="174"/>
      <c r="C165" s="172"/>
      <c r="D165" s="184"/>
      <c r="E165" s="185"/>
      <c r="F165" s="188"/>
      <c r="G165" s="166"/>
    </row>
    <row r="166" spans="1:7" s="137" customFormat="1" ht="20.399999999999999" customHeight="1" x14ac:dyDescent="0.25">
      <c r="A166" s="163"/>
      <c r="B166" s="174"/>
      <c r="C166" s="172"/>
      <c r="D166" s="184"/>
      <c r="E166" s="185"/>
      <c r="F166" s="188"/>
      <c r="G166" s="166"/>
    </row>
    <row r="167" spans="1:7" s="137" customFormat="1" ht="24.6" customHeight="1" x14ac:dyDescent="0.25">
      <c r="A167" s="163"/>
      <c r="B167" s="174"/>
      <c r="C167" s="172"/>
      <c r="D167" s="184"/>
      <c r="E167" s="185"/>
      <c r="F167" s="188"/>
      <c r="G167" s="166"/>
    </row>
    <row r="168" spans="1:7" s="137" customFormat="1" ht="24.6" customHeight="1" x14ac:dyDescent="0.25">
      <c r="A168" s="163"/>
      <c r="B168" s="174"/>
      <c r="C168" s="172"/>
      <c r="D168" s="184"/>
      <c r="E168" s="185"/>
      <c r="F168" s="188"/>
      <c r="G168" s="166"/>
    </row>
    <row r="169" spans="1:7" s="137" customFormat="1" ht="24.6" customHeight="1" x14ac:dyDescent="0.25">
      <c r="A169" s="163"/>
      <c r="B169" s="174"/>
      <c r="C169" s="172"/>
      <c r="D169" s="184"/>
      <c r="E169" s="185"/>
      <c r="F169" s="188"/>
      <c r="G169" s="166"/>
    </row>
    <row r="170" spans="1:7" s="137" customFormat="1" x14ac:dyDescent="0.25">
      <c r="A170" s="196"/>
      <c r="B170" s="174"/>
      <c r="C170" s="163"/>
      <c r="D170" s="164"/>
      <c r="E170" s="165"/>
      <c r="F170" s="188"/>
      <c r="G170" s="166"/>
    </row>
    <row r="171" spans="1:7" s="137" customFormat="1" x14ac:dyDescent="0.25">
      <c r="A171" s="175"/>
      <c r="B171" s="176" t="s">
        <v>830</v>
      </c>
      <c r="C171" s="197"/>
      <c r="D171" s="177"/>
      <c r="E171" s="177"/>
      <c r="F171" s="177"/>
      <c r="G171" s="198"/>
    </row>
    <row r="172" spans="1:7" s="137" customFormat="1" x14ac:dyDescent="0.25">
      <c r="A172" s="164"/>
      <c r="B172" s="174"/>
      <c r="C172" s="164"/>
      <c r="D172" s="164"/>
      <c r="E172" s="184"/>
      <c r="F172" s="164"/>
      <c r="G172" s="199"/>
    </row>
    <row r="173" spans="1:7" s="137" customFormat="1" x14ac:dyDescent="0.25">
      <c r="A173" s="164"/>
      <c r="B173" s="174"/>
      <c r="C173" s="164"/>
      <c r="D173" s="164"/>
      <c r="E173" s="184"/>
      <c r="F173" s="164"/>
      <c r="G173" s="199"/>
    </row>
    <row r="174" spans="1:7" s="137" customFormat="1" x14ac:dyDescent="0.25">
      <c r="A174" s="164"/>
      <c r="B174" s="174"/>
      <c r="C174" s="164"/>
      <c r="D174" s="164"/>
      <c r="E174" s="184"/>
      <c r="F174" s="164"/>
      <c r="G174" s="199"/>
    </row>
    <row r="175" spans="1:7" s="137" customFormat="1" x14ac:dyDescent="0.25">
      <c r="A175" s="155"/>
      <c r="B175" s="156"/>
      <c r="C175" s="155"/>
      <c r="D175" s="155"/>
      <c r="E175" s="157"/>
      <c r="F175" s="155"/>
      <c r="G175" s="158"/>
    </row>
    <row r="176" spans="1:7" s="137" customFormat="1" x14ac:dyDescent="0.25">
      <c r="A176" s="155"/>
      <c r="B176" s="156"/>
      <c r="C176" s="164"/>
      <c r="D176" s="155"/>
      <c r="E176" s="157"/>
      <c r="F176" s="155"/>
      <c r="G176" s="158"/>
    </row>
    <row r="177" spans="1:7" s="137" customFormat="1" x14ac:dyDescent="0.25">
      <c r="A177" s="155"/>
      <c r="B177" s="156"/>
      <c r="C177" s="155"/>
      <c r="D177" s="155"/>
      <c r="E177" s="157"/>
      <c r="F177" s="155"/>
      <c r="G177" s="158"/>
    </row>
    <row r="178" spans="1:7" s="137" customFormat="1" x14ac:dyDescent="0.25">
      <c r="A178" s="155"/>
      <c r="B178" s="156"/>
      <c r="C178" s="164"/>
      <c r="D178" s="155"/>
      <c r="E178" s="157"/>
      <c r="F178" s="155"/>
      <c r="G178" s="158"/>
    </row>
    <row r="179" spans="1:7" s="137" customFormat="1" x14ac:dyDescent="0.25">
      <c r="A179" s="155"/>
      <c r="B179" s="156"/>
      <c r="C179" s="155"/>
      <c r="D179" s="155"/>
      <c r="E179" s="157"/>
      <c r="F179" s="155"/>
      <c r="G179" s="158"/>
    </row>
    <row r="180" spans="1:7" s="137" customFormat="1" x14ac:dyDescent="0.25">
      <c r="A180" s="155"/>
      <c r="B180" s="156"/>
      <c r="C180" s="155"/>
      <c r="D180" s="155"/>
      <c r="E180" s="157"/>
      <c r="F180" s="155"/>
      <c r="G180" s="158"/>
    </row>
    <row r="181" spans="1:7" s="137" customFormat="1" x14ac:dyDescent="0.25">
      <c r="A181" s="155"/>
      <c r="B181" s="156"/>
      <c r="C181" s="155"/>
      <c r="D181" s="155"/>
      <c r="E181" s="157"/>
      <c r="F181" s="155"/>
      <c r="G181" s="158"/>
    </row>
  </sheetData>
  <mergeCells count="9">
    <mergeCell ref="C93:F93"/>
    <mergeCell ref="B135:F135"/>
    <mergeCell ref="C136:F136"/>
    <mergeCell ref="C5:E5"/>
    <mergeCell ref="A9:G9"/>
    <mergeCell ref="A10:G10"/>
    <mergeCell ref="B48:F48"/>
    <mergeCell ref="C49:F49"/>
    <mergeCell ref="B92:F92"/>
  </mergeCells>
  <pageMargins left="0.74803149606299213" right="0.74803149606299213" top="0.98425196850393704" bottom="0.98425196850393704" header="0.51181102362204722" footer="0.51181102362204722"/>
  <pageSetup paperSize="9" scale="90" firstPageNumber="33" orientation="portrait" useFirstPageNumber="1" r:id="rId1"/>
  <headerFooter>
    <oddHeader xml:space="preserve">&amp;L&amp;"Arial,Bold"
</oddHeader>
    <oddFooter>&amp;R&amp;P</oddFooter>
    <firstFooter>&amp;C109</firstFooter>
  </headerFooter>
  <rowBreaks count="3" manualBreakCount="3">
    <brk id="48" max="6" man="1"/>
    <brk id="92" max="6" man="1"/>
    <brk id="135"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AB912-AE22-403A-9B25-197043DEAAC4}">
  <sheetPr>
    <tabColor rgb="FFFF0000"/>
  </sheetPr>
  <dimension ref="A1:H47"/>
  <sheetViews>
    <sheetView tabSelected="1" view="pageLayout" topLeftCell="A32" zoomScale="94" zoomScaleNormal="100" zoomScaleSheetLayoutView="118" zoomScalePageLayoutView="94" workbookViewId="0">
      <selection activeCell="B19" sqref="B19"/>
    </sheetView>
  </sheetViews>
  <sheetFormatPr defaultColWidth="9.109375" defaultRowHeight="13.8" x14ac:dyDescent="0.25"/>
  <cols>
    <col min="1" max="2" width="9.33203125" style="155" customWidth="1"/>
    <col min="3" max="3" width="28" style="155" customWidth="1"/>
    <col min="4" max="6" width="9.109375" style="155"/>
    <col min="7" max="7" width="14.44140625" style="158" customWidth="1"/>
    <col min="8" max="8" width="9.109375" style="402"/>
    <col min="9" max="16384" width="9.109375" style="136"/>
  </cols>
  <sheetData>
    <row r="1" spans="1:8" s="137" customFormat="1" x14ac:dyDescent="0.25">
      <c r="A1" s="155"/>
      <c r="B1" s="155"/>
      <c r="C1" s="281" t="s">
        <v>963</v>
      </c>
      <c r="D1" s="155"/>
      <c r="E1" s="155"/>
      <c r="F1" s="155"/>
      <c r="G1" s="158"/>
      <c r="H1" s="402"/>
    </row>
    <row r="2" spans="1:8" s="138" customFormat="1" ht="41.4" x14ac:dyDescent="0.25">
      <c r="A2" s="159" t="s">
        <v>52</v>
      </c>
      <c r="B2" s="159" t="s">
        <v>881</v>
      </c>
      <c r="C2" s="176" t="s">
        <v>797</v>
      </c>
      <c r="D2" s="179" t="s">
        <v>798</v>
      </c>
      <c r="E2" s="176" t="s">
        <v>799</v>
      </c>
      <c r="F2" s="179" t="s">
        <v>800</v>
      </c>
      <c r="G2" s="280" t="s">
        <v>27</v>
      </c>
      <c r="H2" s="403"/>
    </row>
    <row r="3" spans="1:8" s="137" customFormat="1" x14ac:dyDescent="0.25">
      <c r="A3" s="180"/>
      <c r="B3" s="179"/>
      <c r="C3" s="439" t="s">
        <v>831</v>
      </c>
      <c r="D3" s="437"/>
      <c r="E3" s="437"/>
      <c r="F3" s="438"/>
      <c r="G3" s="178"/>
      <c r="H3" s="402"/>
    </row>
    <row r="4" spans="1:8" s="138" customFormat="1" x14ac:dyDescent="0.25">
      <c r="A4" s="168"/>
      <c r="B4" s="168" t="s">
        <v>941</v>
      </c>
      <c r="C4" s="281" t="s">
        <v>882</v>
      </c>
      <c r="D4" s="282"/>
      <c r="E4" s="281"/>
      <c r="F4" s="282"/>
      <c r="G4" s="283"/>
      <c r="H4" s="403"/>
    </row>
    <row r="5" spans="1:8" s="137" customFormat="1" x14ac:dyDescent="0.25">
      <c r="A5" s="284"/>
      <c r="B5" s="284"/>
      <c r="C5" s="155"/>
      <c r="D5" s="284"/>
      <c r="E5" s="155"/>
      <c r="F5" s="284"/>
      <c r="G5" s="285"/>
      <c r="H5" s="402"/>
    </row>
    <row r="6" spans="1:8" s="137" customFormat="1" x14ac:dyDescent="0.25">
      <c r="A6" s="284"/>
      <c r="B6" s="282"/>
      <c r="C6" s="281" t="s">
        <v>883</v>
      </c>
      <c r="D6" s="284"/>
      <c r="E6" s="155"/>
      <c r="F6" s="284"/>
      <c r="G6" s="285"/>
      <c r="H6" s="402"/>
    </row>
    <row r="7" spans="1:8" s="137" customFormat="1" x14ac:dyDescent="0.25">
      <c r="A7" s="284"/>
      <c r="B7" s="284"/>
      <c r="C7" s="155"/>
      <c r="D7" s="284"/>
      <c r="E7" s="155"/>
      <c r="F7" s="284"/>
      <c r="G7" s="285"/>
      <c r="H7" s="402"/>
    </row>
    <row r="8" spans="1:8" s="137" customFormat="1" x14ac:dyDescent="0.25">
      <c r="A8" s="284">
        <v>57</v>
      </c>
      <c r="B8" s="284"/>
      <c r="C8" s="155" t="s">
        <v>884</v>
      </c>
      <c r="D8" s="284" t="s">
        <v>885</v>
      </c>
      <c r="E8" s="155">
        <v>30</v>
      </c>
      <c r="F8" s="284"/>
      <c r="G8" s="285"/>
      <c r="H8" s="402"/>
    </row>
    <row r="9" spans="1:8" s="137" customFormat="1" ht="24" customHeight="1" x14ac:dyDescent="0.25">
      <c r="A9" s="284">
        <v>58</v>
      </c>
      <c r="B9" s="284"/>
      <c r="C9" s="155" t="s">
        <v>886</v>
      </c>
      <c r="D9" s="284" t="s">
        <v>885</v>
      </c>
      <c r="E9" s="155">
        <v>30</v>
      </c>
      <c r="F9" s="284"/>
      <c r="G9" s="285"/>
      <c r="H9" s="402"/>
    </row>
    <row r="10" spans="1:8" s="137" customFormat="1" x14ac:dyDescent="0.25">
      <c r="A10" s="284"/>
      <c r="B10" s="284"/>
      <c r="C10" s="155"/>
      <c r="D10" s="284"/>
      <c r="E10" s="155"/>
      <c r="F10" s="284"/>
      <c r="G10" s="285"/>
      <c r="H10" s="402"/>
    </row>
    <row r="11" spans="1:8" s="137" customFormat="1" x14ac:dyDescent="0.25">
      <c r="A11" s="284">
        <v>59</v>
      </c>
      <c r="B11" s="284"/>
      <c r="C11" s="155" t="s">
        <v>887</v>
      </c>
      <c r="D11" s="284" t="s">
        <v>885</v>
      </c>
      <c r="E11" s="155">
        <v>300</v>
      </c>
      <c r="F11" s="284"/>
      <c r="G11" s="285"/>
      <c r="H11" s="402"/>
    </row>
    <row r="12" spans="1:8" s="137" customFormat="1" x14ac:dyDescent="0.25">
      <c r="A12" s="284"/>
      <c r="B12" s="284"/>
      <c r="C12" s="155"/>
      <c r="D12" s="284"/>
      <c r="E12" s="155"/>
      <c r="F12" s="284"/>
      <c r="G12" s="285"/>
      <c r="H12" s="402"/>
    </row>
    <row r="13" spans="1:8" s="137" customFormat="1" x14ac:dyDescent="0.25">
      <c r="A13" s="284"/>
      <c r="B13" s="282"/>
      <c r="C13" s="281" t="s">
        <v>888</v>
      </c>
      <c r="D13" s="284"/>
      <c r="E13" s="155"/>
      <c r="F13" s="284"/>
      <c r="G13" s="285"/>
      <c r="H13" s="402"/>
    </row>
    <row r="14" spans="1:8" s="137" customFormat="1" x14ac:dyDescent="0.25">
      <c r="A14" s="284"/>
      <c r="B14" s="284"/>
      <c r="C14" s="281"/>
      <c r="D14" s="284"/>
      <c r="E14" s="155"/>
      <c r="F14" s="284"/>
      <c r="G14" s="285"/>
      <c r="H14" s="402"/>
    </row>
    <row r="15" spans="1:8" s="137" customFormat="1" ht="27.6" x14ac:dyDescent="0.25">
      <c r="A15" s="284">
        <v>60</v>
      </c>
      <c r="B15" s="284"/>
      <c r="C15" s="164" t="s">
        <v>889</v>
      </c>
      <c r="D15" s="284" t="s">
        <v>890</v>
      </c>
      <c r="E15" s="155">
        <v>1</v>
      </c>
      <c r="F15" s="284">
        <v>65000</v>
      </c>
      <c r="G15" s="285">
        <f>F15*E15</f>
        <v>65000</v>
      </c>
      <c r="H15" s="402"/>
    </row>
    <row r="16" spans="1:8" s="137" customFormat="1" x14ac:dyDescent="0.25">
      <c r="A16" s="284"/>
      <c r="B16" s="284"/>
      <c r="C16" s="155"/>
      <c r="D16" s="284"/>
      <c r="E16" s="155"/>
      <c r="F16" s="284"/>
      <c r="G16" s="285"/>
      <c r="H16" s="402"/>
    </row>
    <row r="17" spans="1:8" s="137" customFormat="1" ht="46.8" customHeight="1" x14ac:dyDescent="0.25">
      <c r="A17" s="284">
        <v>61</v>
      </c>
      <c r="B17" s="284"/>
      <c r="C17" s="164" t="s">
        <v>891</v>
      </c>
      <c r="D17" s="284" t="s">
        <v>892</v>
      </c>
      <c r="E17" s="155">
        <f>G15</f>
        <v>65000</v>
      </c>
      <c r="F17" s="284"/>
      <c r="G17" s="285"/>
      <c r="H17" s="402"/>
    </row>
    <row r="18" spans="1:8" s="137" customFormat="1" x14ac:dyDescent="0.25">
      <c r="A18" s="284"/>
      <c r="B18" s="284"/>
      <c r="C18" s="155"/>
      <c r="D18" s="284"/>
      <c r="E18" s="155"/>
      <c r="F18" s="284"/>
      <c r="G18" s="285"/>
      <c r="H18" s="402"/>
    </row>
    <row r="19" spans="1:8" s="137" customFormat="1" x14ac:dyDescent="0.25">
      <c r="A19" s="284"/>
      <c r="B19" s="282"/>
      <c r="C19" s="281" t="s">
        <v>893</v>
      </c>
      <c r="D19" s="284"/>
      <c r="E19" s="155"/>
      <c r="F19" s="284"/>
      <c r="G19" s="285"/>
      <c r="H19" s="402"/>
    </row>
    <row r="20" spans="1:8" s="137" customFormat="1" ht="27.6" x14ac:dyDescent="0.25">
      <c r="A20" s="284"/>
      <c r="B20" s="284"/>
      <c r="C20" s="169" t="s">
        <v>894</v>
      </c>
      <c r="D20" s="284"/>
      <c r="E20" s="155"/>
      <c r="F20" s="284"/>
      <c r="G20" s="285"/>
      <c r="H20" s="402"/>
    </row>
    <row r="21" spans="1:8" s="137" customFormat="1" x14ac:dyDescent="0.25">
      <c r="A21" s="284"/>
      <c r="B21" s="284"/>
      <c r="C21" s="155"/>
      <c r="D21" s="284"/>
      <c r="E21" s="155"/>
      <c r="F21" s="284"/>
      <c r="G21" s="285"/>
      <c r="H21" s="402"/>
    </row>
    <row r="22" spans="1:8" s="137" customFormat="1" x14ac:dyDescent="0.25">
      <c r="A22" s="284">
        <v>62</v>
      </c>
      <c r="B22" s="284"/>
      <c r="C22" s="155" t="s">
        <v>895</v>
      </c>
      <c r="D22" s="284" t="s">
        <v>885</v>
      </c>
      <c r="E22" s="155">
        <v>10</v>
      </c>
      <c r="F22" s="284"/>
      <c r="G22" s="285"/>
      <c r="H22" s="402"/>
    </row>
    <row r="23" spans="1:8" s="137" customFormat="1" x14ac:dyDescent="0.25">
      <c r="A23" s="284"/>
      <c r="B23" s="284"/>
      <c r="C23" s="155"/>
      <c r="D23" s="284"/>
      <c r="E23" s="155"/>
      <c r="F23" s="284"/>
      <c r="G23" s="285"/>
      <c r="H23" s="402"/>
    </row>
    <row r="24" spans="1:8" s="137" customFormat="1" x14ac:dyDescent="0.25">
      <c r="A24" s="284">
        <v>63</v>
      </c>
      <c r="B24" s="284"/>
      <c r="C24" s="155" t="s">
        <v>896</v>
      </c>
      <c r="D24" s="284" t="s">
        <v>885</v>
      </c>
      <c r="E24" s="155">
        <v>10</v>
      </c>
      <c r="F24" s="284"/>
      <c r="G24" s="285"/>
      <c r="H24" s="402"/>
    </row>
    <row r="25" spans="1:8" s="137" customFormat="1" x14ac:dyDescent="0.25">
      <c r="A25" s="284"/>
      <c r="B25" s="284"/>
      <c r="C25" s="155"/>
      <c r="D25" s="284"/>
      <c r="E25" s="155"/>
      <c r="F25" s="284"/>
      <c r="G25" s="285"/>
      <c r="H25" s="402"/>
    </row>
    <row r="26" spans="1:8" s="137" customFormat="1" x14ac:dyDescent="0.25">
      <c r="A26" s="284">
        <v>64</v>
      </c>
      <c r="B26" s="284"/>
      <c r="C26" s="155" t="s">
        <v>897</v>
      </c>
      <c r="D26" s="284" t="s">
        <v>885</v>
      </c>
      <c r="E26" s="155">
        <v>5</v>
      </c>
      <c r="F26" s="284"/>
      <c r="G26" s="285"/>
      <c r="H26" s="402"/>
    </row>
    <row r="27" spans="1:8" s="137" customFormat="1" x14ac:dyDescent="0.25">
      <c r="A27" s="284"/>
      <c r="B27" s="284"/>
      <c r="C27" s="155"/>
      <c r="D27" s="284"/>
      <c r="E27" s="155"/>
      <c r="F27" s="284"/>
      <c r="G27" s="285"/>
      <c r="H27" s="402"/>
    </row>
    <row r="28" spans="1:8" s="137" customFormat="1" ht="19.8" customHeight="1" x14ac:dyDescent="0.25">
      <c r="A28" s="284">
        <v>65</v>
      </c>
      <c r="B28" s="284"/>
      <c r="C28" s="164" t="s">
        <v>898</v>
      </c>
      <c r="D28" s="284" t="s">
        <v>885</v>
      </c>
      <c r="E28" s="155">
        <v>40</v>
      </c>
      <c r="F28" s="284"/>
      <c r="G28" s="285"/>
      <c r="H28" s="402"/>
    </row>
    <row r="29" spans="1:8" s="137" customFormat="1" x14ac:dyDescent="0.25">
      <c r="A29" s="284"/>
      <c r="B29" s="284"/>
      <c r="C29" s="155"/>
      <c r="D29" s="284"/>
      <c r="E29" s="155"/>
      <c r="F29" s="284"/>
      <c r="G29" s="285"/>
      <c r="H29" s="402"/>
    </row>
    <row r="30" spans="1:8" s="137" customFormat="1" ht="49.8" customHeight="1" x14ac:dyDescent="0.25">
      <c r="A30" s="284">
        <v>66</v>
      </c>
      <c r="B30" s="284"/>
      <c r="C30" s="164" t="s">
        <v>899</v>
      </c>
      <c r="D30" s="284" t="s">
        <v>885</v>
      </c>
      <c r="E30" s="155">
        <v>10</v>
      </c>
      <c r="F30" s="284"/>
      <c r="G30" s="285"/>
      <c r="H30" s="402"/>
    </row>
    <row r="31" spans="1:8" s="137" customFormat="1" x14ac:dyDescent="0.25">
      <c r="A31" s="284"/>
      <c r="B31" s="284"/>
      <c r="C31" s="155"/>
      <c r="D31" s="284"/>
      <c r="E31" s="155"/>
      <c r="F31" s="284"/>
      <c r="G31" s="285"/>
      <c r="H31" s="402"/>
    </row>
    <row r="32" spans="1:8" s="137" customFormat="1" x14ac:dyDescent="0.25">
      <c r="A32" s="284">
        <v>67</v>
      </c>
      <c r="B32" s="284"/>
      <c r="C32" s="155" t="s">
        <v>900</v>
      </c>
      <c r="D32" s="284" t="s">
        <v>885</v>
      </c>
      <c r="E32" s="155">
        <v>30</v>
      </c>
      <c r="F32" s="284"/>
      <c r="G32" s="285"/>
      <c r="H32" s="402"/>
    </row>
    <row r="33" spans="1:8" s="137" customFormat="1" x14ac:dyDescent="0.25">
      <c r="A33" s="284"/>
      <c r="B33" s="284"/>
      <c r="C33" s="155"/>
      <c r="D33" s="284"/>
      <c r="E33" s="155"/>
      <c r="F33" s="284"/>
      <c r="G33" s="285"/>
      <c r="H33" s="402"/>
    </row>
    <row r="34" spans="1:8" s="137" customFormat="1" x14ac:dyDescent="0.25">
      <c r="A34" s="284">
        <v>68</v>
      </c>
      <c r="B34" s="284"/>
      <c r="C34" s="155" t="s">
        <v>901</v>
      </c>
      <c r="D34" s="284" t="s">
        <v>885</v>
      </c>
      <c r="E34" s="155">
        <v>5</v>
      </c>
      <c r="F34" s="284"/>
      <c r="G34" s="285"/>
      <c r="H34" s="402"/>
    </row>
    <row r="35" spans="1:8" s="137" customFormat="1" x14ac:dyDescent="0.25">
      <c r="A35" s="284"/>
      <c r="B35" s="284"/>
      <c r="C35" s="155"/>
      <c r="D35" s="284"/>
      <c r="E35" s="155"/>
      <c r="F35" s="284"/>
      <c r="G35" s="285"/>
      <c r="H35" s="402"/>
    </row>
    <row r="36" spans="1:8" s="137" customFormat="1" x14ac:dyDescent="0.25">
      <c r="A36" s="284">
        <v>69</v>
      </c>
      <c r="B36" s="284"/>
      <c r="C36" s="155" t="s">
        <v>902</v>
      </c>
      <c r="D36" s="284" t="s">
        <v>885</v>
      </c>
      <c r="E36" s="155">
        <v>25</v>
      </c>
      <c r="F36" s="284"/>
      <c r="G36" s="285"/>
      <c r="H36" s="402"/>
    </row>
    <row r="37" spans="1:8" s="137" customFormat="1" x14ac:dyDescent="0.25">
      <c r="A37" s="284"/>
      <c r="B37" s="284"/>
      <c r="C37" s="155"/>
      <c r="D37" s="284"/>
      <c r="E37" s="155"/>
      <c r="F37" s="284"/>
      <c r="G37" s="285"/>
      <c r="H37" s="402"/>
    </row>
    <row r="38" spans="1:8" s="137" customFormat="1" ht="27.6" x14ac:dyDescent="0.25">
      <c r="A38" s="284">
        <v>70</v>
      </c>
      <c r="B38" s="284"/>
      <c r="C38" s="164" t="s">
        <v>903</v>
      </c>
      <c r="D38" s="284" t="s">
        <v>904</v>
      </c>
      <c r="E38" s="155">
        <v>15</v>
      </c>
      <c r="F38" s="284"/>
      <c r="G38" s="285"/>
      <c r="H38" s="402"/>
    </row>
    <row r="39" spans="1:8" s="137" customFormat="1" x14ac:dyDescent="0.25">
      <c r="A39" s="284"/>
      <c r="B39" s="284"/>
      <c r="C39" s="155"/>
      <c r="D39" s="284"/>
      <c r="E39" s="155"/>
      <c r="F39" s="284"/>
      <c r="G39" s="285"/>
      <c r="H39" s="402"/>
    </row>
    <row r="40" spans="1:8" s="137" customFormat="1" ht="27.6" x14ac:dyDescent="0.25">
      <c r="A40" s="284">
        <v>71</v>
      </c>
      <c r="B40" s="284"/>
      <c r="C40" s="164" t="s">
        <v>905</v>
      </c>
      <c r="D40" s="284" t="s">
        <v>904</v>
      </c>
      <c r="E40" s="155">
        <v>15</v>
      </c>
      <c r="F40" s="284"/>
      <c r="G40" s="285"/>
      <c r="H40" s="402"/>
    </row>
    <row r="41" spans="1:8" s="137" customFormat="1" x14ac:dyDescent="0.25">
      <c r="A41" s="286"/>
      <c r="B41" s="286"/>
      <c r="C41" s="287"/>
      <c r="D41" s="286"/>
      <c r="E41" s="287"/>
      <c r="F41" s="286"/>
      <c r="G41" s="288"/>
      <c r="H41" s="402"/>
    </row>
    <row r="42" spans="1:8" s="137" customFormat="1" x14ac:dyDescent="0.25">
      <c r="A42" s="175"/>
      <c r="B42" s="176" t="s">
        <v>906</v>
      </c>
      <c r="C42" s="197"/>
      <c r="D42" s="177"/>
      <c r="E42" s="177"/>
      <c r="F42" s="177"/>
      <c r="G42" s="198"/>
      <c r="H42" s="402"/>
    </row>
    <row r="43" spans="1:8" s="137" customFormat="1" x14ac:dyDescent="0.25">
      <c r="A43" s="155"/>
      <c r="B43" s="155"/>
      <c r="C43" s="155"/>
      <c r="D43" s="155"/>
      <c r="E43" s="155"/>
      <c r="F43" s="155"/>
      <c r="G43" s="158"/>
      <c r="H43" s="402"/>
    </row>
    <row r="44" spans="1:8" s="137" customFormat="1" x14ac:dyDescent="0.25">
      <c r="A44" s="155"/>
      <c r="B44" s="155"/>
      <c r="C44" s="155"/>
      <c r="D44" s="155"/>
      <c r="E44" s="155"/>
      <c r="F44" s="155"/>
      <c r="G44" s="158"/>
      <c r="H44" s="402"/>
    </row>
    <row r="45" spans="1:8" s="137" customFormat="1" x14ac:dyDescent="0.25">
      <c r="A45" s="155"/>
      <c r="B45" s="155"/>
      <c r="C45" s="155"/>
      <c r="D45" s="155"/>
      <c r="E45" s="155"/>
      <c r="F45" s="155"/>
      <c r="G45" s="158"/>
      <c r="H45" s="402"/>
    </row>
    <row r="46" spans="1:8" s="137" customFormat="1" x14ac:dyDescent="0.25">
      <c r="A46" s="155"/>
      <c r="B46" s="155"/>
      <c r="C46" s="155"/>
      <c r="D46" s="155"/>
      <c r="E46" s="155"/>
      <c r="F46" s="155"/>
      <c r="G46" s="158"/>
      <c r="H46" s="402"/>
    </row>
    <row r="47" spans="1:8" s="137" customFormat="1" x14ac:dyDescent="0.25">
      <c r="A47" s="155"/>
      <c r="B47" s="155"/>
      <c r="C47" s="155"/>
      <c r="D47" s="155"/>
      <c r="E47" s="155"/>
      <c r="F47" s="155"/>
      <c r="G47" s="158"/>
      <c r="H47" s="402"/>
    </row>
  </sheetData>
  <mergeCells count="1">
    <mergeCell ref="C3:F3"/>
  </mergeCells>
  <pageMargins left="0.74803149606299213" right="0.74803149606299213" top="0.98425196850393704" bottom="0.98425196850393704" header="0.51181102362204722" footer="0.51181102362204722"/>
  <pageSetup paperSize="9" scale="90" firstPageNumber="37" orientation="portrait" useFirstPageNumber="1" r:id="rId1"/>
  <headerFooter>
    <oddHeader xml:space="preserve">&amp;C
</oddHeader>
    <oddFooter>&amp;R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73"/>
  <sheetViews>
    <sheetView topLeftCell="A28" zoomScaleNormal="100" workbookViewId="0">
      <selection activeCell="D46" sqref="D46"/>
    </sheetView>
  </sheetViews>
  <sheetFormatPr defaultColWidth="9.109375" defaultRowHeight="13.2" x14ac:dyDescent="0.3"/>
  <cols>
    <col min="1" max="1" width="4.6640625" style="2" customWidth="1"/>
    <col min="2" max="2" width="8.44140625" style="3" customWidth="1"/>
    <col min="3" max="3" width="36.33203125" style="2" customWidth="1"/>
    <col min="4" max="4" width="15.88671875" style="2" customWidth="1"/>
    <col min="5" max="5" width="16.109375" style="2" customWidth="1"/>
    <col min="6" max="6" width="13.33203125" style="2" customWidth="1"/>
    <col min="7" max="7" width="17.33203125" style="2" customWidth="1"/>
    <col min="8" max="8" width="14.109375" style="2" customWidth="1"/>
    <col min="9" max="9" width="12.88671875" style="2" customWidth="1"/>
    <col min="10" max="10" width="14.33203125" style="2" customWidth="1"/>
    <col min="11" max="11" width="13.6640625" style="2" customWidth="1"/>
    <col min="12" max="12" width="15.33203125" style="2" customWidth="1"/>
    <col min="13" max="13" width="15.44140625" style="2" customWidth="1"/>
    <col min="14" max="14" width="14.44140625" style="2" customWidth="1"/>
    <col min="15" max="15" width="13.5546875" style="2" customWidth="1"/>
    <col min="16" max="16" width="16.88671875" style="2" customWidth="1"/>
    <col min="17" max="17" width="13.33203125" style="2" customWidth="1"/>
    <col min="18" max="18" width="16" style="2" customWidth="1"/>
    <col min="19" max="19" width="11.109375" style="2" customWidth="1"/>
    <col min="20" max="20" width="4.109375" style="2" customWidth="1"/>
    <col min="21" max="21" width="9.109375" style="2"/>
    <col min="22" max="22" width="11.109375" style="20" customWidth="1"/>
    <col min="23" max="16384" width="9.109375" style="2"/>
  </cols>
  <sheetData>
    <row r="1" spans="2:22" ht="13.8" thickBot="1" x14ac:dyDescent="0.35"/>
    <row r="2" spans="2:22" ht="20.25" customHeight="1" thickBot="1" x14ac:dyDescent="0.35">
      <c r="B2" s="443" t="s">
        <v>743</v>
      </c>
      <c r="C2" s="444"/>
      <c r="D2" s="444"/>
      <c r="E2" s="444"/>
      <c r="F2" s="444"/>
      <c r="G2" s="444"/>
      <c r="H2" s="444"/>
      <c r="I2" s="444"/>
      <c r="J2" s="444"/>
      <c r="K2" s="444"/>
      <c r="L2" s="444"/>
      <c r="M2" s="444"/>
      <c r="N2" s="444"/>
      <c r="O2" s="444"/>
      <c r="P2" s="444"/>
      <c r="Q2" s="444"/>
      <c r="R2" s="444"/>
      <c r="S2" s="445"/>
    </row>
    <row r="3" spans="2:22" ht="13.8" thickBot="1" x14ac:dyDescent="0.35">
      <c r="B3" s="2"/>
      <c r="C3" s="1"/>
    </row>
    <row r="4" spans="2:22" ht="33.75" customHeight="1" thickBot="1" x14ac:dyDescent="0.35">
      <c r="B4" s="446" t="str">
        <f>+'Taxi Rank'!B2</f>
        <v xml:space="preserve">REFURBISHMENT OF BURGERSFORT TAXI RANK </v>
      </c>
      <c r="C4" s="447"/>
      <c r="D4" s="447"/>
      <c r="E4" s="447"/>
      <c r="F4" s="447"/>
      <c r="G4" s="447"/>
      <c r="H4" s="447"/>
      <c r="I4" s="447"/>
      <c r="J4" s="447"/>
      <c r="K4" s="447"/>
      <c r="L4" s="447"/>
      <c r="M4" s="447"/>
      <c r="N4" s="447"/>
      <c r="O4" s="447"/>
      <c r="P4" s="447"/>
      <c r="Q4" s="447"/>
      <c r="R4" s="447"/>
      <c r="S4" s="448"/>
    </row>
    <row r="5" spans="2:22" x14ac:dyDescent="0.3">
      <c r="B5" s="32"/>
      <c r="C5" s="32"/>
      <c r="D5" s="32"/>
      <c r="E5" s="32"/>
      <c r="F5" s="32"/>
      <c r="G5" s="32"/>
      <c r="H5" s="32"/>
      <c r="I5" s="32"/>
      <c r="J5" s="32"/>
      <c r="K5" s="32"/>
      <c r="L5" s="32"/>
      <c r="M5" s="32"/>
      <c r="N5" s="32"/>
      <c r="O5" s="32"/>
      <c r="P5" s="32"/>
      <c r="Q5" s="32"/>
      <c r="R5" s="32"/>
      <c r="S5" s="32"/>
    </row>
    <row r="6" spans="2:22" ht="13.8" thickBot="1" x14ac:dyDescent="0.35">
      <c r="C6" s="3"/>
    </row>
    <row r="7" spans="2:22" ht="53.25" customHeight="1" x14ac:dyDescent="0.3">
      <c r="B7" s="32"/>
      <c r="C7" s="33"/>
      <c r="D7" s="34" t="s">
        <v>27</v>
      </c>
      <c r="E7" s="35" t="s">
        <v>28</v>
      </c>
      <c r="F7" s="36" t="str">
        <f>+'[2]Food Court'!B91</f>
        <v>SUB-TOTAL  - 1</v>
      </c>
      <c r="G7" s="37" t="s">
        <v>29</v>
      </c>
      <c r="H7" s="36" t="str">
        <f>+'[2]Food Court'!B95</f>
        <v>SUB-TOTAL  - 2</v>
      </c>
      <c r="I7" s="35" t="s">
        <v>30</v>
      </c>
      <c r="J7" s="38" t="s">
        <v>31</v>
      </c>
      <c r="K7" s="35" t="s">
        <v>32</v>
      </c>
      <c r="L7" s="38" t="s">
        <v>33</v>
      </c>
      <c r="M7" s="35" t="s">
        <v>34</v>
      </c>
      <c r="N7" s="38" t="s">
        <v>39</v>
      </c>
      <c r="O7" s="35" t="s">
        <v>7</v>
      </c>
      <c r="P7" s="38" t="s">
        <v>9</v>
      </c>
      <c r="Q7" s="38" t="s">
        <v>10</v>
      </c>
      <c r="R7" s="39" t="s">
        <v>35</v>
      </c>
      <c r="S7" s="40" t="s">
        <v>36</v>
      </c>
      <c r="U7" s="41" t="s">
        <v>37</v>
      </c>
      <c r="V7" s="42" t="s">
        <v>35</v>
      </c>
    </row>
    <row r="8" spans="2:22" x14ac:dyDescent="0.3">
      <c r="C8" s="43"/>
      <c r="D8" s="44"/>
      <c r="E8" s="45"/>
      <c r="F8" s="46"/>
      <c r="G8" s="45"/>
      <c r="H8" s="46"/>
      <c r="I8" s="45"/>
      <c r="J8" s="46"/>
      <c r="K8" s="45"/>
      <c r="L8" s="46"/>
      <c r="M8" s="45"/>
      <c r="N8" s="46"/>
      <c r="O8" s="45"/>
      <c r="P8" s="46"/>
      <c r="Q8" s="46"/>
      <c r="R8" s="47"/>
      <c r="S8" s="48"/>
      <c r="U8" s="49"/>
      <c r="V8" s="50"/>
    </row>
    <row r="9" spans="2:22" ht="13.8" thickBot="1" x14ac:dyDescent="0.35">
      <c r="D9" s="51"/>
      <c r="E9" s="52">
        <v>0.125</v>
      </c>
      <c r="F9" s="53"/>
      <c r="G9" s="52">
        <v>0.1</v>
      </c>
      <c r="H9" s="53"/>
      <c r="I9" s="52">
        <v>0</v>
      </c>
      <c r="J9" s="53"/>
      <c r="K9" s="52">
        <v>0</v>
      </c>
      <c r="L9" s="53"/>
      <c r="M9" s="52">
        <v>0</v>
      </c>
      <c r="N9" s="53"/>
      <c r="O9" s="52">
        <v>0.2</v>
      </c>
      <c r="P9" s="53"/>
      <c r="Q9" s="54">
        <f>+'[3]Simulation Building'!D119</f>
        <v>0.15</v>
      </c>
      <c r="R9" s="55"/>
      <c r="S9" s="56"/>
      <c r="U9" s="57"/>
      <c r="V9" s="58"/>
    </row>
    <row r="10" spans="2:22" x14ac:dyDescent="0.3">
      <c r="B10" s="3">
        <v>1</v>
      </c>
      <c r="C10" s="43" t="s">
        <v>0</v>
      </c>
      <c r="D10" s="59"/>
      <c r="F10" s="13"/>
      <c r="H10" s="13"/>
      <c r="J10" s="13"/>
      <c r="L10" s="13"/>
      <c r="N10" s="13"/>
      <c r="P10" s="13"/>
      <c r="Q10" s="13"/>
      <c r="R10" s="60"/>
      <c r="S10" s="61"/>
      <c r="U10" s="62"/>
      <c r="V10" s="63"/>
    </row>
    <row r="11" spans="2:22" x14ac:dyDescent="0.3">
      <c r="D11" s="59"/>
      <c r="F11" s="13"/>
      <c r="H11" s="13"/>
      <c r="J11" s="13"/>
      <c r="L11" s="13"/>
      <c r="N11" s="13"/>
      <c r="P11" s="13"/>
      <c r="Q11" s="13"/>
      <c r="R11" s="60"/>
      <c r="S11" s="61"/>
      <c r="U11" s="62"/>
      <c r="V11" s="63"/>
    </row>
    <row r="12" spans="2:22" x14ac:dyDescent="0.3">
      <c r="D12" s="59"/>
      <c r="F12" s="13"/>
      <c r="H12" s="13"/>
      <c r="J12" s="13"/>
      <c r="L12" s="13"/>
      <c r="N12" s="13"/>
      <c r="P12" s="13"/>
      <c r="Q12" s="13"/>
      <c r="R12" s="60"/>
      <c r="S12" s="64"/>
      <c r="U12" s="62"/>
      <c r="V12" s="63"/>
    </row>
    <row r="13" spans="2:22" x14ac:dyDescent="0.3">
      <c r="B13" s="3">
        <v>1.1000000000000001</v>
      </c>
      <c r="C13" s="2" t="s">
        <v>18</v>
      </c>
      <c r="D13" s="59">
        <f>+'BOQ - Refurbishment'!G86</f>
        <v>0</v>
      </c>
      <c r="E13" s="12">
        <f t="shared" ref="E13" si="0">+$E$9*D13</f>
        <v>0</v>
      </c>
      <c r="F13" s="65">
        <f>+D13+E13</f>
        <v>0</v>
      </c>
      <c r="G13" s="12">
        <f>+$G$9*F13</f>
        <v>0</v>
      </c>
      <c r="H13" s="65">
        <f>+F13+G13</f>
        <v>0</v>
      </c>
      <c r="I13" s="12">
        <f>+$I$9*H13</f>
        <v>0</v>
      </c>
      <c r="J13" s="65">
        <f>+H13+I13</f>
        <v>0</v>
      </c>
      <c r="K13" s="12">
        <f>+$K$9*J13</f>
        <v>0</v>
      </c>
      <c r="L13" s="65">
        <f>+J13+K13</f>
        <v>0</v>
      </c>
      <c r="M13" s="12">
        <f>+$M$9*L13</f>
        <v>0</v>
      </c>
      <c r="N13" s="65">
        <f>+L13+M13</f>
        <v>0</v>
      </c>
      <c r="O13" s="12">
        <f>+$O$9*N13</f>
        <v>0</v>
      </c>
      <c r="P13" s="65">
        <f>+N13+O13</f>
        <v>0</v>
      </c>
      <c r="Q13" s="65">
        <f>+$Q$9*P13</f>
        <v>0</v>
      </c>
      <c r="R13" s="66">
        <f>+P13+Q13</f>
        <v>0</v>
      </c>
      <c r="S13" s="64">
        <f t="shared" ref="S13:S24" si="1">+R13/$R$51</f>
        <v>0</v>
      </c>
      <c r="U13" s="67">
        <v>1</v>
      </c>
      <c r="V13" s="63">
        <f>+R13*U13</f>
        <v>0</v>
      </c>
    </row>
    <row r="14" spans="2:22" x14ac:dyDescent="0.3">
      <c r="B14" s="3">
        <v>1.2000000000000002</v>
      </c>
      <c r="C14" s="2" t="s">
        <v>14</v>
      </c>
      <c r="D14" s="59">
        <f>+'BOQ - Refurbishment'!G707</f>
        <v>0</v>
      </c>
      <c r="E14" s="12">
        <f t="shared" ref="E14:E24" si="2">+$E$9*D14</f>
        <v>0</v>
      </c>
      <c r="F14" s="65">
        <f>+D14+E14</f>
        <v>0</v>
      </c>
      <c r="G14" s="12">
        <f>+$G$9*F14</f>
        <v>0</v>
      </c>
      <c r="H14" s="65">
        <f>+F14+G14</f>
        <v>0</v>
      </c>
      <c r="I14" s="12">
        <f>+$I$9*H14</f>
        <v>0</v>
      </c>
      <c r="J14" s="65">
        <f>+H14+I14</f>
        <v>0</v>
      </c>
      <c r="K14" s="12">
        <f>+$K$9*J14</f>
        <v>0</v>
      </c>
      <c r="L14" s="65">
        <f>+J14+K14</f>
        <v>0</v>
      </c>
      <c r="M14" s="12">
        <f>+$M$9*L14</f>
        <v>0</v>
      </c>
      <c r="N14" s="65">
        <f>+L14+M14</f>
        <v>0</v>
      </c>
      <c r="O14" s="12">
        <f>+$O$9*N14</f>
        <v>0</v>
      </c>
      <c r="P14" s="65">
        <f>+N14+O14</f>
        <v>0</v>
      </c>
      <c r="Q14" s="65">
        <f>+$Q$9*P14</f>
        <v>0</v>
      </c>
      <c r="R14" s="66">
        <f>+P14+Q14</f>
        <v>0</v>
      </c>
      <c r="S14" s="64">
        <f t="shared" si="1"/>
        <v>0</v>
      </c>
      <c r="U14" s="67">
        <v>1</v>
      </c>
      <c r="V14" s="63">
        <f>+R14*U14</f>
        <v>0</v>
      </c>
    </row>
    <row r="15" spans="2:22" x14ac:dyDescent="0.3">
      <c r="B15" s="3">
        <v>1.3000000000000003</v>
      </c>
      <c r="C15" s="2" t="s">
        <v>137</v>
      </c>
      <c r="D15" s="59">
        <f>+'BOQ - Refurbishment'!G709</f>
        <v>0</v>
      </c>
      <c r="E15" s="12">
        <f t="shared" si="2"/>
        <v>0</v>
      </c>
      <c r="F15" s="65">
        <f t="shared" ref="F15:F24" si="3">+D15+E15</f>
        <v>0</v>
      </c>
      <c r="G15" s="12">
        <f t="shared" ref="G15:G24" si="4">+$G$9*F15</f>
        <v>0</v>
      </c>
      <c r="H15" s="65">
        <f t="shared" ref="H15:H24" si="5">+F15+G15</f>
        <v>0</v>
      </c>
      <c r="I15" s="12">
        <f t="shared" ref="I15:I24" si="6">+$I$9*H15</f>
        <v>0</v>
      </c>
      <c r="J15" s="65">
        <f t="shared" ref="J15:J24" si="7">+H15+I15</f>
        <v>0</v>
      </c>
      <c r="K15" s="12">
        <f t="shared" ref="K15:K24" si="8">+$K$9*J15</f>
        <v>0</v>
      </c>
      <c r="L15" s="65">
        <f t="shared" ref="L15:L24" si="9">+J15+K15</f>
        <v>0</v>
      </c>
      <c r="M15" s="12">
        <f t="shared" ref="M15:M24" si="10">+$M$9*L15</f>
        <v>0</v>
      </c>
      <c r="N15" s="65">
        <f t="shared" ref="N15:N24" si="11">+L15+M15</f>
        <v>0</v>
      </c>
      <c r="O15" s="12">
        <f t="shared" ref="O15:O24" si="12">+$O$9*N15</f>
        <v>0</v>
      </c>
      <c r="P15" s="65">
        <f t="shared" ref="P15:P24" si="13">+N15+O15</f>
        <v>0</v>
      </c>
      <c r="Q15" s="65">
        <f t="shared" ref="Q15:Q24" si="14">+$Q$9*P15</f>
        <v>0</v>
      </c>
      <c r="R15" s="66">
        <f t="shared" ref="R15:R24" si="15">+P15+Q15</f>
        <v>0</v>
      </c>
      <c r="S15" s="64">
        <f t="shared" si="1"/>
        <v>0</v>
      </c>
      <c r="U15" s="67">
        <v>1</v>
      </c>
      <c r="V15" s="63">
        <f t="shared" ref="V15:V24" si="16">+R15*U15</f>
        <v>0</v>
      </c>
    </row>
    <row r="16" spans="2:22" x14ac:dyDescent="0.3">
      <c r="B16" s="3">
        <v>1.4000000000000004</v>
      </c>
      <c r="C16" s="2" t="s">
        <v>331</v>
      </c>
      <c r="D16" s="59">
        <f>+'BOQ - Refurbishment'!G711</f>
        <v>0</v>
      </c>
      <c r="E16" s="12">
        <f t="shared" si="2"/>
        <v>0</v>
      </c>
      <c r="F16" s="65">
        <f t="shared" si="3"/>
        <v>0</v>
      </c>
      <c r="G16" s="12">
        <f t="shared" si="4"/>
        <v>0</v>
      </c>
      <c r="H16" s="65">
        <f t="shared" si="5"/>
        <v>0</v>
      </c>
      <c r="I16" s="12">
        <f t="shared" si="6"/>
        <v>0</v>
      </c>
      <c r="J16" s="65">
        <f t="shared" si="7"/>
        <v>0</v>
      </c>
      <c r="K16" s="12">
        <f t="shared" si="8"/>
        <v>0</v>
      </c>
      <c r="L16" s="65">
        <f t="shared" si="9"/>
        <v>0</v>
      </c>
      <c r="M16" s="12">
        <f t="shared" si="10"/>
        <v>0</v>
      </c>
      <c r="N16" s="65">
        <f t="shared" si="11"/>
        <v>0</v>
      </c>
      <c r="O16" s="12">
        <f t="shared" si="12"/>
        <v>0</v>
      </c>
      <c r="P16" s="65">
        <f t="shared" si="13"/>
        <v>0</v>
      </c>
      <c r="Q16" s="65">
        <f t="shared" si="14"/>
        <v>0</v>
      </c>
      <c r="R16" s="66">
        <f t="shared" si="15"/>
        <v>0</v>
      </c>
      <c r="S16" s="64">
        <f t="shared" si="1"/>
        <v>0</v>
      </c>
      <c r="U16" s="67">
        <v>1</v>
      </c>
      <c r="V16" s="63">
        <f t="shared" si="16"/>
        <v>0</v>
      </c>
    </row>
    <row r="17" spans="2:22" x14ac:dyDescent="0.3">
      <c r="B17" s="3">
        <v>1.5000000000000004</v>
      </c>
      <c r="C17" s="2" t="s">
        <v>1</v>
      </c>
      <c r="D17" s="59">
        <f>+'BOQ - Refurbishment'!G713</f>
        <v>0</v>
      </c>
      <c r="E17" s="12">
        <f t="shared" si="2"/>
        <v>0</v>
      </c>
      <c r="F17" s="65">
        <f t="shared" si="3"/>
        <v>0</v>
      </c>
      <c r="G17" s="12">
        <f t="shared" si="4"/>
        <v>0</v>
      </c>
      <c r="H17" s="65">
        <f t="shared" si="5"/>
        <v>0</v>
      </c>
      <c r="I17" s="12">
        <f t="shared" si="6"/>
        <v>0</v>
      </c>
      <c r="J17" s="65">
        <f t="shared" si="7"/>
        <v>0</v>
      </c>
      <c r="K17" s="12">
        <f t="shared" si="8"/>
        <v>0</v>
      </c>
      <c r="L17" s="65">
        <f t="shared" si="9"/>
        <v>0</v>
      </c>
      <c r="M17" s="12">
        <f t="shared" si="10"/>
        <v>0</v>
      </c>
      <c r="N17" s="65">
        <f t="shared" si="11"/>
        <v>0</v>
      </c>
      <c r="O17" s="12">
        <f t="shared" si="12"/>
        <v>0</v>
      </c>
      <c r="P17" s="65">
        <f t="shared" si="13"/>
        <v>0</v>
      </c>
      <c r="Q17" s="65">
        <f t="shared" si="14"/>
        <v>0</v>
      </c>
      <c r="R17" s="66">
        <f t="shared" si="15"/>
        <v>0</v>
      </c>
      <c r="S17" s="64">
        <f t="shared" si="1"/>
        <v>0</v>
      </c>
      <c r="U17" s="67">
        <v>1</v>
      </c>
      <c r="V17" s="63">
        <f t="shared" si="16"/>
        <v>0</v>
      </c>
    </row>
    <row r="18" spans="2:22" x14ac:dyDescent="0.3">
      <c r="B18" s="3">
        <v>1.6000000000000005</v>
      </c>
      <c r="C18" s="2" t="s">
        <v>332</v>
      </c>
      <c r="D18" s="59">
        <f>+'BOQ - Refurbishment'!G715</f>
        <v>0</v>
      </c>
      <c r="E18" s="12">
        <f t="shared" si="2"/>
        <v>0</v>
      </c>
      <c r="F18" s="65">
        <f t="shared" si="3"/>
        <v>0</v>
      </c>
      <c r="G18" s="12">
        <f t="shared" si="4"/>
        <v>0</v>
      </c>
      <c r="H18" s="65">
        <f t="shared" si="5"/>
        <v>0</v>
      </c>
      <c r="I18" s="12">
        <f t="shared" si="6"/>
        <v>0</v>
      </c>
      <c r="J18" s="65">
        <f t="shared" si="7"/>
        <v>0</v>
      </c>
      <c r="K18" s="12">
        <f t="shared" si="8"/>
        <v>0</v>
      </c>
      <c r="L18" s="65">
        <f t="shared" si="9"/>
        <v>0</v>
      </c>
      <c r="M18" s="12">
        <f t="shared" si="10"/>
        <v>0</v>
      </c>
      <c r="N18" s="65">
        <f t="shared" si="11"/>
        <v>0</v>
      </c>
      <c r="O18" s="12">
        <f t="shared" si="12"/>
        <v>0</v>
      </c>
      <c r="P18" s="65">
        <f t="shared" si="13"/>
        <v>0</v>
      </c>
      <c r="Q18" s="65">
        <f t="shared" si="14"/>
        <v>0</v>
      </c>
      <c r="R18" s="66">
        <f t="shared" si="15"/>
        <v>0</v>
      </c>
      <c r="S18" s="64">
        <f t="shared" si="1"/>
        <v>0</v>
      </c>
      <c r="U18" s="67">
        <v>1</v>
      </c>
      <c r="V18" s="63">
        <f t="shared" si="16"/>
        <v>0</v>
      </c>
    </row>
    <row r="19" spans="2:22" x14ac:dyDescent="0.3">
      <c r="B19" s="3">
        <v>1.7000000000000006</v>
      </c>
      <c r="C19" s="2" t="s">
        <v>15</v>
      </c>
      <c r="D19" s="59">
        <f>+'BOQ - Refurbishment'!G717</f>
        <v>0</v>
      </c>
      <c r="E19" s="12">
        <f t="shared" si="2"/>
        <v>0</v>
      </c>
      <c r="F19" s="65">
        <f t="shared" si="3"/>
        <v>0</v>
      </c>
      <c r="G19" s="12">
        <f t="shared" si="4"/>
        <v>0</v>
      </c>
      <c r="H19" s="65">
        <f t="shared" si="5"/>
        <v>0</v>
      </c>
      <c r="I19" s="12">
        <f t="shared" si="6"/>
        <v>0</v>
      </c>
      <c r="J19" s="65">
        <f t="shared" si="7"/>
        <v>0</v>
      </c>
      <c r="K19" s="12">
        <f t="shared" si="8"/>
        <v>0</v>
      </c>
      <c r="L19" s="65">
        <f t="shared" si="9"/>
        <v>0</v>
      </c>
      <c r="M19" s="12">
        <f t="shared" si="10"/>
        <v>0</v>
      </c>
      <c r="N19" s="65">
        <f t="shared" si="11"/>
        <v>0</v>
      </c>
      <c r="O19" s="12">
        <f t="shared" si="12"/>
        <v>0</v>
      </c>
      <c r="P19" s="65">
        <f t="shared" si="13"/>
        <v>0</v>
      </c>
      <c r="Q19" s="65">
        <f t="shared" si="14"/>
        <v>0</v>
      </c>
      <c r="R19" s="66">
        <f t="shared" si="15"/>
        <v>0</v>
      </c>
      <c r="S19" s="64">
        <f t="shared" si="1"/>
        <v>0</v>
      </c>
      <c r="U19" s="67">
        <v>1</v>
      </c>
      <c r="V19" s="63">
        <f t="shared" si="16"/>
        <v>0</v>
      </c>
    </row>
    <row r="20" spans="2:22" x14ac:dyDescent="0.3">
      <c r="B20" s="3">
        <v>1.8000000000000007</v>
      </c>
      <c r="C20" s="2" t="s">
        <v>333</v>
      </c>
      <c r="D20" s="59">
        <f>+'BOQ - Refurbishment'!G719</f>
        <v>0</v>
      </c>
      <c r="E20" s="12">
        <f t="shared" si="2"/>
        <v>0</v>
      </c>
      <c r="F20" s="65">
        <f t="shared" si="3"/>
        <v>0</v>
      </c>
      <c r="G20" s="12">
        <f t="shared" si="4"/>
        <v>0</v>
      </c>
      <c r="H20" s="65">
        <f t="shared" si="5"/>
        <v>0</v>
      </c>
      <c r="I20" s="12">
        <f t="shared" si="6"/>
        <v>0</v>
      </c>
      <c r="J20" s="65">
        <f t="shared" si="7"/>
        <v>0</v>
      </c>
      <c r="K20" s="12">
        <f t="shared" si="8"/>
        <v>0</v>
      </c>
      <c r="L20" s="65">
        <f t="shared" si="9"/>
        <v>0</v>
      </c>
      <c r="M20" s="12">
        <f t="shared" si="10"/>
        <v>0</v>
      </c>
      <c r="N20" s="65">
        <f t="shared" si="11"/>
        <v>0</v>
      </c>
      <c r="O20" s="12">
        <f t="shared" si="12"/>
        <v>0</v>
      </c>
      <c r="P20" s="65">
        <f t="shared" si="13"/>
        <v>0</v>
      </c>
      <c r="Q20" s="65">
        <f t="shared" si="14"/>
        <v>0</v>
      </c>
      <c r="R20" s="66">
        <f t="shared" si="15"/>
        <v>0</v>
      </c>
      <c r="S20" s="64">
        <f t="shared" si="1"/>
        <v>0</v>
      </c>
      <c r="U20" s="67">
        <v>1</v>
      </c>
      <c r="V20" s="63">
        <f t="shared" si="16"/>
        <v>0</v>
      </c>
    </row>
    <row r="21" spans="2:22" x14ac:dyDescent="0.3">
      <c r="B21" s="3">
        <v>1.9000000000000008</v>
      </c>
      <c r="C21" s="2" t="s">
        <v>16</v>
      </c>
      <c r="D21" s="59">
        <f>+'BOQ - Refurbishment'!G721</f>
        <v>0</v>
      </c>
      <c r="E21" s="12">
        <f t="shared" si="2"/>
        <v>0</v>
      </c>
      <c r="F21" s="65">
        <f t="shared" si="3"/>
        <v>0</v>
      </c>
      <c r="G21" s="12">
        <f t="shared" si="4"/>
        <v>0</v>
      </c>
      <c r="H21" s="65">
        <f t="shared" si="5"/>
        <v>0</v>
      </c>
      <c r="I21" s="12">
        <f t="shared" si="6"/>
        <v>0</v>
      </c>
      <c r="J21" s="65">
        <f t="shared" si="7"/>
        <v>0</v>
      </c>
      <c r="K21" s="12">
        <f t="shared" si="8"/>
        <v>0</v>
      </c>
      <c r="L21" s="65">
        <f t="shared" si="9"/>
        <v>0</v>
      </c>
      <c r="M21" s="12">
        <f t="shared" si="10"/>
        <v>0</v>
      </c>
      <c r="N21" s="65">
        <f t="shared" si="11"/>
        <v>0</v>
      </c>
      <c r="O21" s="12">
        <f t="shared" si="12"/>
        <v>0</v>
      </c>
      <c r="P21" s="65">
        <f t="shared" si="13"/>
        <v>0</v>
      </c>
      <c r="Q21" s="65">
        <f t="shared" si="14"/>
        <v>0</v>
      </c>
      <c r="R21" s="66">
        <f t="shared" si="15"/>
        <v>0</v>
      </c>
      <c r="S21" s="64">
        <f t="shared" si="1"/>
        <v>0</v>
      </c>
      <c r="U21" s="67">
        <v>1</v>
      </c>
      <c r="V21" s="63">
        <f t="shared" si="16"/>
        <v>0</v>
      </c>
    </row>
    <row r="22" spans="2:22" x14ac:dyDescent="0.3">
      <c r="B22" s="3">
        <v>1.1000000000000001</v>
      </c>
      <c r="C22" s="2" t="s">
        <v>334</v>
      </c>
      <c r="D22" s="59">
        <f>+'BOQ - Refurbishment'!G723</f>
        <v>0</v>
      </c>
      <c r="E22" s="12">
        <f>+$E$9*D22</f>
        <v>0</v>
      </c>
      <c r="F22" s="65">
        <f t="shared" si="3"/>
        <v>0</v>
      </c>
      <c r="G22" s="12">
        <f t="shared" si="4"/>
        <v>0</v>
      </c>
      <c r="H22" s="65">
        <f t="shared" si="5"/>
        <v>0</v>
      </c>
      <c r="I22" s="12">
        <f t="shared" si="6"/>
        <v>0</v>
      </c>
      <c r="J22" s="65">
        <f t="shared" si="7"/>
        <v>0</v>
      </c>
      <c r="K22" s="12">
        <f t="shared" si="8"/>
        <v>0</v>
      </c>
      <c r="L22" s="65">
        <f t="shared" si="9"/>
        <v>0</v>
      </c>
      <c r="M22" s="12">
        <f t="shared" si="10"/>
        <v>0</v>
      </c>
      <c r="N22" s="65">
        <f t="shared" si="11"/>
        <v>0</v>
      </c>
      <c r="O22" s="12">
        <f t="shared" si="12"/>
        <v>0</v>
      </c>
      <c r="P22" s="65">
        <f t="shared" si="13"/>
        <v>0</v>
      </c>
      <c r="Q22" s="65">
        <f t="shared" si="14"/>
        <v>0</v>
      </c>
      <c r="R22" s="66">
        <f t="shared" si="15"/>
        <v>0</v>
      </c>
      <c r="S22" s="64">
        <f t="shared" si="1"/>
        <v>0</v>
      </c>
      <c r="U22" s="67">
        <v>1</v>
      </c>
      <c r="V22" s="63">
        <f t="shared" si="16"/>
        <v>0</v>
      </c>
    </row>
    <row r="23" spans="2:22" x14ac:dyDescent="0.3">
      <c r="B23" s="68">
        <v>1.1100000000000001</v>
      </c>
      <c r="C23" s="2" t="s">
        <v>21</v>
      </c>
      <c r="D23" s="59">
        <f>+'BOQ - Refurbishment'!G725</f>
        <v>0</v>
      </c>
      <c r="E23" s="12">
        <f t="shared" si="2"/>
        <v>0</v>
      </c>
      <c r="F23" s="65">
        <f t="shared" si="3"/>
        <v>0</v>
      </c>
      <c r="G23" s="12">
        <f t="shared" si="4"/>
        <v>0</v>
      </c>
      <c r="H23" s="65">
        <f t="shared" si="5"/>
        <v>0</v>
      </c>
      <c r="I23" s="12">
        <f t="shared" si="6"/>
        <v>0</v>
      </c>
      <c r="J23" s="65">
        <f t="shared" si="7"/>
        <v>0</v>
      </c>
      <c r="K23" s="12">
        <f t="shared" si="8"/>
        <v>0</v>
      </c>
      <c r="L23" s="65">
        <f t="shared" si="9"/>
        <v>0</v>
      </c>
      <c r="M23" s="12">
        <f t="shared" si="10"/>
        <v>0</v>
      </c>
      <c r="N23" s="65">
        <f t="shared" si="11"/>
        <v>0</v>
      </c>
      <c r="O23" s="12">
        <f t="shared" si="12"/>
        <v>0</v>
      </c>
      <c r="P23" s="65">
        <f t="shared" si="13"/>
        <v>0</v>
      </c>
      <c r="Q23" s="65">
        <f t="shared" si="14"/>
        <v>0</v>
      </c>
      <c r="R23" s="66">
        <f t="shared" si="15"/>
        <v>0</v>
      </c>
      <c r="S23" s="64">
        <f t="shared" si="1"/>
        <v>0</v>
      </c>
      <c r="U23" s="67">
        <v>1</v>
      </c>
      <c r="V23" s="63">
        <f t="shared" si="16"/>
        <v>0</v>
      </c>
    </row>
    <row r="24" spans="2:22" x14ac:dyDescent="0.3">
      <c r="B24" s="68">
        <f>+B23+0.01</f>
        <v>1.1200000000000001</v>
      </c>
      <c r="C24" s="2" t="s">
        <v>17</v>
      </c>
      <c r="D24" s="59">
        <f>+'BOQ - Refurbishment'!G727</f>
        <v>0</v>
      </c>
      <c r="E24" s="12">
        <f t="shared" si="2"/>
        <v>0</v>
      </c>
      <c r="F24" s="65">
        <f t="shared" si="3"/>
        <v>0</v>
      </c>
      <c r="G24" s="12">
        <f t="shared" si="4"/>
        <v>0</v>
      </c>
      <c r="H24" s="65">
        <f t="shared" si="5"/>
        <v>0</v>
      </c>
      <c r="I24" s="12">
        <f t="shared" si="6"/>
        <v>0</v>
      </c>
      <c r="J24" s="65">
        <f t="shared" si="7"/>
        <v>0</v>
      </c>
      <c r="K24" s="12">
        <f t="shared" si="8"/>
        <v>0</v>
      </c>
      <c r="L24" s="65">
        <f t="shared" si="9"/>
        <v>0</v>
      </c>
      <c r="M24" s="12">
        <f t="shared" si="10"/>
        <v>0</v>
      </c>
      <c r="N24" s="65">
        <f t="shared" si="11"/>
        <v>0</v>
      </c>
      <c r="O24" s="12">
        <f t="shared" si="12"/>
        <v>0</v>
      </c>
      <c r="P24" s="65">
        <f t="shared" si="13"/>
        <v>0</v>
      </c>
      <c r="Q24" s="65">
        <f t="shared" si="14"/>
        <v>0</v>
      </c>
      <c r="R24" s="66">
        <f t="shared" si="15"/>
        <v>0</v>
      </c>
      <c r="S24" s="64">
        <f t="shared" si="1"/>
        <v>0</v>
      </c>
      <c r="U24" s="67">
        <v>1</v>
      </c>
      <c r="V24" s="63">
        <f t="shared" si="16"/>
        <v>0</v>
      </c>
    </row>
    <row r="25" spans="2:22" x14ac:dyDescent="0.3">
      <c r="D25" s="59"/>
      <c r="E25" s="12"/>
      <c r="F25" s="65"/>
      <c r="G25" s="12"/>
      <c r="H25" s="65"/>
      <c r="I25" s="12"/>
      <c r="J25" s="65"/>
      <c r="K25" s="12"/>
      <c r="L25" s="65"/>
      <c r="M25" s="12"/>
      <c r="N25" s="65"/>
      <c r="O25" s="12"/>
      <c r="P25" s="65"/>
      <c r="Q25" s="65"/>
      <c r="R25" s="66"/>
      <c r="S25" s="64"/>
      <c r="U25" s="67"/>
      <c r="V25" s="63"/>
    </row>
    <row r="26" spans="2:22" x14ac:dyDescent="0.3">
      <c r="D26" s="69"/>
      <c r="E26" s="70"/>
      <c r="F26" s="71"/>
      <c r="G26" s="70"/>
      <c r="H26" s="71"/>
      <c r="I26" s="70"/>
      <c r="J26" s="71"/>
      <c r="K26" s="70"/>
      <c r="L26" s="71"/>
      <c r="M26" s="70"/>
      <c r="N26" s="71"/>
      <c r="O26" s="70"/>
      <c r="P26" s="71"/>
      <c r="Q26" s="71"/>
      <c r="R26" s="72"/>
      <c r="S26" s="73"/>
      <c r="U26" s="74"/>
      <c r="V26" s="75"/>
    </row>
    <row r="27" spans="2:22" s="4" customFormat="1" ht="13.8" thickBot="1" x14ac:dyDescent="0.35">
      <c r="B27" s="9"/>
      <c r="C27" s="4" t="s">
        <v>2</v>
      </c>
      <c r="D27" s="76">
        <f>SUM(D13:D26)</f>
        <v>0</v>
      </c>
      <c r="E27" s="77">
        <f t="shared" ref="E27:S27" si="17">SUM(E14:E26)</f>
        <v>0</v>
      </c>
      <c r="F27" s="78">
        <f t="shared" si="17"/>
        <v>0</v>
      </c>
      <c r="G27" s="77">
        <f t="shared" si="17"/>
        <v>0</v>
      </c>
      <c r="H27" s="78">
        <f t="shared" si="17"/>
        <v>0</v>
      </c>
      <c r="I27" s="77">
        <f t="shared" si="17"/>
        <v>0</v>
      </c>
      <c r="J27" s="78">
        <f t="shared" si="17"/>
        <v>0</v>
      </c>
      <c r="K27" s="77">
        <f t="shared" si="17"/>
        <v>0</v>
      </c>
      <c r="L27" s="78">
        <f t="shared" si="17"/>
        <v>0</v>
      </c>
      <c r="M27" s="77">
        <f t="shared" si="17"/>
        <v>0</v>
      </c>
      <c r="N27" s="78">
        <f t="shared" si="17"/>
        <v>0</v>
      </c>
      <c r="O27" s="77">
        <f t="shared" si="17"/>
        <v>0</v>
      </c>
      <c r="P27" s="78">
        <f t="shared" si="17"/>
        <v>0</v>
      </c>
      <c r="Q27" s="78">
        <f t="shared" si="17"/>
        <v>0</v>
      </c>
      <c r="R27" s="79">
        <f t="shared" si="17"/>
        <v>0</v>
      </c>
      <c r="S27" s="80">
        <f t="shared" si="17"/>
        <v>0</v>
      </c>
      <c r="U27" s="81"/>
      <c r="V27" s="82">
        <f>SUM(V14:V26)</f>
        <v>0</v>
      </c>
    </row>
    <row r="28" spans="2:22" ht="13.8" thickTop="1" x14ac:dyDescent="0.3">
      <c r="D28" s="59"/>
      <c r="F28" s="13"/>
      <c r="H28" s="13"/>
      <c r="J28" s="13"/>
      <c r="L28" s="13"/>
      <c r="N28" s="13"/>
      <c r="P28" s="13"/>
      <c r="Q28" s="13"/>
      <c r="R28" s="60"/>
      <c r="S28" s="64"/>
      <c r="U28" s="67"/>
      <c r="V28" s="63"/>
    </row>
    <row r="29" spans="2:22" x14ac:dyDescent="0.3">
      <c r="D29" s="59"/>
      <c r="F29" s="13"/>
      <c r="H29" s="13"/>
      <c r="J29" s="13"/>
      <c r="L29" s="13"/>
      <c r="N29" s="13"/>
      <c r="P29" s="13"/>
      <c r="Q29" s="13"/>
      <c r="R29" s="60"/>
      <c r="S29" s="64"/>
      <c r="U29" s="67"/>
      <c r="V29" s="63"/>
    </row>
    <row r="30" spans="2:22" x14ac:dyDescent="0.3">
      <c r="B30" s="3">
        <v>2</v>
      </c>
      <c r="C30" s="43" t="s">
        <v>3</v>
      </c>
      <c r="D30" s="59"/>
      <c r="F30" s="13"/>
      <c r="H30" s="13"/>
      <c r="J30" s="13"/>
      <c r="L30" s="13"/>
      <c r="N30" s="13"/>
      <c r="P30" s="13"/>
      <c r="Q30" s="13"/>
      <c r="R30" s="60"/>
      <c r="S30" s="64"/>
      <c r="U30" s="67"/>
      <c r="V30" s="63"/>
    </row>
    <row r="31" spans="2:22" x14ac:dyDescent="0.3">
      <c r="D31" s="59"/>
      <c r="F31" s="13"/>
      <c r="H31" s="13"/>
      <c r="J31" s="13"/>
      <c r="L31" s="13"/>
      <c r="N31" s="13"/>
      <c r="P31" s="13"/>
      <c r="Q31" s="13"/>
      <c r="R31" s="60"/>
      <c r="S31" s="64"/>
      <c r="U31" s="67"/>
      <c r="V31" s="63"/>
    </row>
    <row r="32" spans="2:22" x14ac:dyDescent="0.3">
      <c r="B32" s="3">
        <v>2.1</v>
      </c>
      <c r="C32" s="2" t="str">
        <f>+'Taxi Rank'!C80</f>
        <v>Paving</v>
      </c>
      <c r="D32" s="59">
        <f>+'BOQ - Refurbishment'!G863</f>
        <v>0</v>
      </c>
      <c r="E32" s="12">
        <f>+$E$9*D32</f>
        <v>0</v>
      </c>
      <c r="F32" s="65">
        <f>+D32+E32</f>
        <v>0</v>
      </c>
      <c r="G32" s="12">
        <f>+$G$9*F32</f>
        <v>0</v>
      </c>
      <c r="H32" s="65">
        <f>+F32+G32</f>
        <v>0</v>
      </c>
      <c r="I32" s="12">
        <f>+$I$9*H32</f>
        <v>0</v>
      </c>
      <c r="J32" s="65">
        <f>+H32+I32</f>
        <v>0</v>
      </c>
      <c r="K32" s="12">
        <f>+$K$9*J32</f>
        <v>0</v>
      </c>
      <c r="L32" s="65">
        <f>+J32+K32</f>
        <v>0</v>
      </c>
      <c r="M32" s="12">
        <f>+$M$9*L32</f>
        <v>0</v>
      </c>
      <c r="N32" s="65">
        <f>+L32+M32</f>
        <v>0</v>
      </c>
      <c r="O32" s="12">
        <f>+$O$9*N32</f>
        <v>0</v>
      </c>
      <c r="P32" s="65">
        <f>+N32+O32</f>
        <v>0</v>
      </c>
      <c r="Q32" s="65">
        <f>+$Q$9*P32</f>
        <v>0</v>
      </c>
      <c r="R32" s="66">
        <f>+P32+Q32</f>
        <v>0</v>
      </c>
      <c r="S32" s="64">
        <f>+R32/$R$51</f>
        <v>0</v>
      </c>
      <c r="U32" s="67">
        <v>1</v>
      </c>
      <c r="V32" s="63">
        <f>+R32*U32</f>
        <v>0</v>
      </c>
    </row>
    <row r="33" spans="2:22" x14ac:dyDescent="0.3">
      <c r="B33" s="3">
        <v>2.1</v>
      </c>
      <c r="C33" s="2" t="str">
        <f>+'BOQ - Refurbishment'!C861</f>
        <v>Pipe Trenches</v>
      </c>
      <c r="D33" s="59">
        <f>+'BOQ - Refurbishment'!G861</f>
        <v>0</v>
      </c>
      <c r="E33" s="12">
        <f>+$E$9*D33</f>
        <v>0</v>
      </c>
      <c r="F33" s="65">
        <f>+D33+E33</f>
        <v>0</v>
      </c>
      <c r="G33" s="12">
        <f>+$G$9*F33</f>
        <v>0</v>
      </c>
      <c r="H33" s="65">
        <f>+F33+G33</f>
        <v>0</v>
      </c>
      <c r="I33" s="12">
        <f>+$I$9*H33</f>
        <v>0</v>
      </c>
      <c r="J33" s="65">
        <f>+H33+I33</f>
        <v>0</v>
      </c>
      <c r="K33" s="12">
        <f>+$K$9*J33</f>
        <v>0</v>
      </c>
      <c r="L33" s="65">
        <f>+J33+K33</f>
        <v>0</v>
      </c>
      <c r="M33" s="12">
        <f>+$M$9*L33</f>
        <v>0</v>
      </c>
      <c r="N33" s="65">
        <f>+L33+M33</f>
        <v>0</v>
      </c>
      <c r="O33" s="12">
        <f>+$O$9*N33</f>
        <v>0</v>
      </c>
      <c r="P33" s="65">
        <f>+N33+O33</f>
        <v>0</v>
      </c>
      <c r="Q33" s="65">
        <f>+$Q$9*P33</f>
        <v>0</v>
      </c>
      <c r="R33" s="66">
        <f>+P33+Q33</f>
        <v>0</v>
      </c>
      <c r="S33" s="64">
        <f>+R33/$R$51</f>
        <v>0</v>
      </c>
      <c r="U33" s="67">
        <v>1</v>
      </c>
      <c r="V33" s="63">
        <f>+R33*U33</f>
        <v>0</v>
      </c>
    </row>
    <row r="34" spans="2:22" x14ac:dyDescent="0.3">
      <c r="D34" s="59"/>
      <c r="E34" s="12"/>
      <c r="F34" s="65"/>
      <c r="G34" s="12"/>
      <c r="H34" s="65"/>
      <c r="I34" s="12"/>
      <c r="J34" s="65"/>
      <c r="K34" s="12"/>
      <c r="L34" s="65"/>
      <c r="M34" s="12"/>
      <c r="N34" s="65"/>
      <c r="O34" s="12"/>
      <c r="P34" s="65"/>
      <c r="Q34" s="65"/>
      <c r="R34" s="66"/>
      <c r="S34" s="64"/>
      <c r="U34" s="67"/>
      <c r="V34" s="63"/>
    </row>
    <row r="35" spans="2:22" x14ac:dyDescent="0.3">
      <c r="D35" s="69"/>
      <c r="E35" s="70"/>
      <c r="F35" s="71"/>
      <c r="G35" s="70"/>
      <c r="H35" s="71"/>
      <c r="I35" s="70"/>
      <c r="J35" s="71"/>
      <c r="K35" s="70"/>
      <c r="L35" s="71"/>
      <c r="M35" s="70"/>
      <c r="N35" s="71"/>
      <c r="O35" s="70"/>
      <c r="P35" s="71"/>
      <c r="Q35" s="71"/>
      <c r="R35" s="72"/>
      <c r="S35" s="73"/>
      <c r="U35" s="74"/>
      <c r="V35" s="75"/>
    </row>
    <row r="36" spans="2:22" ht="13.8" thickBot="1" x14ac:dyDescent="0.35">
      <c r="B36" s="9"/>
      <c r="C36" s="4" t="str">
        <f>+'[2]Food Court'!B52</f>
        <v>SUB-TOTAL: EXTERNAL WORK</v>
      </c>
      <c r="D36" s="76">
        <f t="shared" ref="D36:S36" si="18">SUM(D32:D35)</f>
        <v>0</v>
      </c>
      <c r="E36" s="77">
        <f t="shared" si="18"/>
        <v>0</v>
      </c>
      <c r="F36" s="78">
        <f t="shared" si="18"/>
        <v>0</v>
      </c>
      <c r="G36" s="77">
        <f t="shared" si="18"/>
        <v>0</v>
      </c>
      <c r="H36" s="78">
        <f t="shared" si="18"/>
        <v>0</v>
      </c>
      <c r="I36" s="77">
        <f t="shared" si="18"/>
        <v>0</v>
      </c>
      <c r="J36" s="78">
        <f t="shared" si="18"/>
        <v>0</v>
      </c>
      <c r="K36" s="77">
        <f t="shared" si="18"/>
        <v>0</v>
      </c>
      <c r="L36" s="78">
        <f t="shared" si="18"/>
        <v>0</v>
      </c>
      <c r="M36" s="77">
        <f t="shared" si="18"/>
        <v>0</v>
      </c>
      <c r="N36" s="78">
        <f t="shared" si="18"/>
        <v>0</v>
      </c>
      <c r="O36" s="77">
        <f t="shared" si="18"/>
        <v>0</v>
      </c>
      <c r="P36" s="78">
        <f t="shared" si="18"/>
        <v>0</v>
      </c>
      <c r="Q36" s="78">
        <f t="shared" si="18"/>
        <v>0</v>
      </c>
      <c r="R36" s="79">
        <f t="shared" si="18"/>
        <v>0</v>
      </c>
      <c r="S36" s="80">
        <f t="shared" si="18"/>
        <v>0</v>
      </c>
      <c r="U36" s="81"/>
      <c r="V36" s="82">
        <f>SUM(V32:V35)</f>
        <v>0</v>
      </c>
    </row>
    <row r="37" spans="2:22" ht="13.8" thickTop="1" x14ac:dyDescent="0.3">
      <c r="D37" s="59"/>
      <c r="F37" s="13"/>
      <c r="H37" s="13"/>
      <c r="J37" s="13"/>
      <c r="L37" s="13"/>
      <c r="N37" s="13"/>
      <c r="P37" s="13"/>
      <c r="Q37" s="13"/>
      <c r="R37" s="60"/>
      <c r="S37" s="64"/>
      <c r="U37" s="67"/>
      <c r="V37" s="63"/>
    </row>
    <row r="38" spans="2:22" x14ac:dyDescent="0.3">
      <c r="D38" s="59"/>
      <c r="F38" s="13"/>
      <c r="H38" s="13"/>
      <c r="J38" s="13"/>
      <c r="L38" s="13"/>
      <c r="N38" s="13"/>
      <c r="P38" s="13"/>
      <c r="Q38" s="13"/>
      <c r="R38" s="60"/>
      <c r="S38" s="64"/>
      <c r="U38" s="67"/>
      <c r="V38" s="63"/>
    </row>
    <row r="39" spans="2:22" x14ac:dyDescent="0.3">
      <c r="B39" s="3">
        <v>3</v>
      </c>
      <c r="C39" s="43" t="str">
        <f>+'[2]Food Court'!B56</f>
        <v>BUILDING RELATED PROVISIONAL SUMS</v>
      </c>
      <c r="D39" s="59"/>
      <c r="F39" s="13"/>
      <c r="H39" s="13"/>
      <c r="J39" s="13"/>
      <c r="L39" s="13"/>
      <c r="N39" s="13"/>
      <c r="P39" s="13"/>
      <c r="Q39" s="13"/>
      <c r="R39" s="60"/>
      <c r="S39" s="64"/>
      <c r="U39" s="67"/>
      <c r="V39" s="63"/>
    </row>
    <row r="40" spans="2:22" x14ac:dyDescent="0.3">
      <c r="D40" s="59"/>
      <c r="F40" s="13"/>
      <c r="H40" s="13"/>
      <c r="J40" s="13"/>
      <c r="L40" s="13"/>
      <c r="N40" s="13"/>
      <c r="P40" s="13"/>
      <c r="Q40" s="13"/>
      <c r="R40" s="60"/>
      <c r="S40" s="64"/>
      <c r="U40" s="67"/>
      <c r="V40" s="63"/>
    </row>
    <row r="41" spans="2:22" x14ac:dyDescent="0.3">
      <c r="B41" s="3">
        <v>3.1</v>
      </c>
      <c r="C41" s="2" t="str">
        <f>+'BOQ - Refurbishment'!C878</f>
        <v>Repairs of steel columns by taxi rank</v>
      </c>
      <c r="D41" s="83">
        <f>+'BOQ - Refurbishment'!G880+'BOQ - Refurbishment'!G882+'BOQ - Refurbishment'!G884</f>
        <v>100000</v>
      </c>
      <c r="E41" s="12">
        <f>+$E$9*D41</f>
        <v>12500</v>
      </c>
      <c r="F41" s="65">
        <f>+D41+E41</f>
        <v>112500</v>
      </c>
      <c r="G41" s="12">
        <f>+$G$9*F41</f>
        <v>11250</v>
      </c>
      <c r="H41" s="65">
        <f>+F41+G41</f>
        <v>123750</v>
      </c>
      <c r="I41" s="12">
        <f>+$I$9*H41</f>
        <v>0</v>
      </c>
      <c r="J41" s="65">
        <f>+H41+I41</f>
        <v>123750</v>
      </c>
      <c r="K41" s="12">
        <f>+$K$9*J41</f>
        <v>0</v>
      </c>
      <c r="L41" s="65">
        <f>+J41+K41</f>
        <v>123750</v>
      </c>
      <c r="M41" s="12">
        <f>+$M$9*L41</f>
        <v>0</v>
      </c>
      <c r="N41" s="65">
        <f>+L41+M41</f>
        <v>123750</v>
      </c>
      <c r="O41" s="12">
        <f t="shared" ref="O41:O44" si="19">+$O$9*N41</f>
        <v>24750</v>
      </c>
      <c r="P41" s="65">
        <f>+N41+O41</f>
        <v>148500</v>
      </c>
      <c r="Q41" s="65">
        <f>+$Q$9*P41</f>
        <v>22275</v>
      </c>
      <c r="R41" s="66">
        <f>+P41+Q41</f>
        <v>170775</v>
      </c>
      <c r="S41" s="64">
        <f>+R41/$R$51</f>
        <v>0.14388489208633093</v>
      </c>
      <c r="U41" s="67">
        <v>1</v>
      </c>
      <c r="V41" s="63">
        <f>+R41*U41</f>
        <v>170775</v>
      </c>
    </row>
    <row r="42" spans="2:22" x14ac:dyDescent="0.3">
      <c r="B42" s="3">
        <f t="shared" ref="B42:B45" si="20">+B41+0.1</f>
        <v>3.2</v>
      </c>
      <c r="C42" s="2" t="str">
        <f>+'BOQ - Refurbishment'!C886</f>
        <v xml:space="preserve">Bracing and Repairs of Timber Roof construction </v>
      </c>
      <c r="D42" s="83">
        <f>+'BOQ - Refurbishment'!G888+'BOQ - Refurbishment'!G890+'BOQ - Refurbishment'!G892</f>
        <v>70000</v>
      </c>
      <c r="E42" s="12">
        <f>+$E$9*D42</f>
        <v>8750</v>
      </c>
      <c r="F42" s="65">
        <f>+D42+E42</f>
        <v>78750</v>
      </c>
      <c r="G42" s="12">
        <f>+$G$9*F42</f>
        <v>7875</v>
      </c>
      <c r="H42" s="65">
        <f>+F42+G42</f>
        <v>86625</v>
      </c>
      <c r="I42" s="12">
        <f>+$I$9*H42</f>
        <v>0</v>
      </c>
      <c r="J42" s="65">
        <f>+H42+I42</f>
        <v>86625</v>
      </c>
      <c r="K42" s="12">
        <f>+$K$9*J42</f>
        <v>0</v>
      </c>
      <c r="L42" s="65">
        <f>+J42+K42</f>
        <v>86625</v>
      </c>
      <c r="M42" s="12">
        <f>+$M$9*L42</f>
        <v>0</v>
      </c>
      <c r="N42" s="65">
        <f>+L42+M42</f>
        <v>86625</v>
      </c>
      <c r="O42" s="12">
        <f t="shared" si="19"/>
        <v>17325</v>
      </c>
      <c r="P42" s="65">
        <f>+N42+O42</f>
        <v>103950</v>
      </c>
      <c r="Q42" s="65">
        <f>+$Q$9*P42</f>
        <v>15592.5</v>
      </c>
      <c r="R42" s="66">
        <f>+P42+Q42</f>
        <v>119542.5</v>
      </c>
      <c r="S42" s="64">
        <f>+R42/$R$51</f>
        <v>0.10071942446043165</v>
      </c>
      <c r="U42" s="67">
        <v>1</v>
      </c>
      <c r="V42" s="63">
        <f>+R42*U42</f>
        <v>119542.5</v>
      </c>
    </row>
    <row r="43" spans="2:22" x14ac:dyDescent="0.3">
      <c r="B43" s="3">
        <f t="shared" si="20"/>
        <v>3.3000000000000003</v>
      </c>
      <c r="C43" s="2" t="str">
        <f>+'BOQ - Refurbishment'!C894</f>
        <v>Mechanical Installation</v>
      </c>
      <c r="D43" s="83">
        <f>+'BOQ - Refurbishment'!G896+'BOQ - Refurbishment'!G898+'BOQ - Refurbishment'!G900</f>
        <v>100000</v>
      </c>
      <c r="E43" s="12">
        <f>+$E$9*D43</f>
        <v>12500</v>
      </c>
      <c r="F43" s="65">
        <f>+D43+E43</f>
        <v>112500</v>
      </c>
      <c r="G43" s="12">
        <f>+$G$9*F43</f>
        <v>11250</v>
      </c>
      <c r="H43" s="65">
        <f>+F43+G43</f>
        <v>123750</v>
      </c>
      <c r="I43" s="12">
        <f>+$I$9*H43</f>
        <v>0</v>
      </c>
      <c r="J43" s="65">
        <f>+H43+I43</f>
        <v>123750</v>
      </c>
      <c r="K43" s="12">
        <f>+$K$9*J43</f>
        <v>0</v>
      </c>
      <c r="L43" s="65">
        <f>+J43+K43</f>
        <v>123750</v>
      </c>
      <c r="M43" s="12">
        <f>+$M$9*L43</f>
        <v>0</v>
      </c>
      <c r="N43" s="65">
        <f>+L43+M43</f>
        <v>123750</v>
      </c>
      <c r="O43" s="12">
        <f t="shared" si="19"/>
        <v>24750</v>
      </c>
      <c r="P43" s="65">
        <f>+N43+O43</f>
        <v>148500</v>
      </c>
      <c r="Q43" s="65">
        <f>+$Q$9*P43</f>
        <v>22275</v>
      </c>
      <c r="R43" s="66">
        <f>+P43+Q43</f>
        <v>170775</v>
      </c>
      <c r="S43" s="64">
        <f>+R43/$R$51</f>
        <v>0.14388489208633093</v>
      </c>
      <c r="U43" s="67">
        <v>1</v>
      </c>
      <c r="V43" s="63">
        <f>+R43*U43</f>
        <v>170775</v>
      </c>
    </row>
    <row r="44" spans="2:22" x14ac:dyDescent="0.3">
      <c r="B44" s="3">
        <f t="shared" si="20"/>
        <v>3.4000000000000004</v>
      </c>
      <c r="C44" s="2" t="str">
        <f>+'BOQ - Refurbishment'!C904</f>
        <v xml:space="preserve">Electrical Installation </v>
      </c>
      <c r="D44" s="83">
        <f>+'BOQ - Refurbishment'!G906+'BOQ - Refurbishment'!G908+'BOQ - Refurbishment'!G910</f>
        <v>100000</v>
      </c>
      <c r="E44" s="12">
        <f>+$E$9*D44</f>
        <v>12500</v>
      </c>
      <c r="F44" s="65">
        <f>+D44+E44</f>
        <v>112500</v>
      </c>
      <c r="G44" s="12">
        <f>+$G$9*F44</f>
        <v>11250</v>
      </c>
      <c r="H44" s="65">
        <f>+F44+G44</f>
        <v>123750</v>
      </c>
      <c r="I44" s="12">
        <f>+$I$9*H44</f>
        <v>0</v>
      </c>
      <c r="J44" s="65">
        <f>+H44+I44</f>
        <v>123750</v>
      </c>
      <c r="K44" s="12">
        <f>+$K$9*J44</f>
        <v>0</v>
      </c>
      <c r="L44" s="65">
        <f>+J44+K44</f>
        <v>123750</v>
      </c>
      <c r="M44" s="12">
        <f>+$M$9*L44</f>
        <v>0</v>
      </c>
      <c r="N44" s="65">
        <f>+L44+M44</f>
        <v>123750</v>
      </c>
      <c r="O44" s="12">
        <f t="shared" si="19"/>
        <v>24750</v>
      </c>
      <c r="P44" s="65">
        <f>+N44+O44</f>
        <v>148500</v>
      </c>
      <c r="Q44" s="65">
        <f>+$Q$9*P44</f>
        <v>22275</v>
      </c>
      <c r="R44" s="66">
        <f>+P44+Q44</f>
        <v>170775</v>
      </c>
      <c r="S44" s="64">
        <f>+R44/$R$51</f>
        <v>0.14388489208633093</v>
      </c>
      <c r="U44" s="67">
        <v>1</v>
      </c>
      <c r="V44" s="63">
        <f>+R44*U44</f>
        <v>170775</v>
      </c>
    </row>
    <row r="45" spans="2:22" x14ac:dyDescent="0.3">
      <c r="B45" s="3">
        <f t="shared" si="20"/>
        <v>3.5000000000000004</v>
      </c>
      <c r="C45" s="2" t="s">
        <v>782</v>
      </c>
      <c r="D45" s="83">
        <f>+'BOQ - Refurbishment'!G912+'BOQ - Refurbishment'!G914+'BOQ - Refurbishment'!G916</f>
        <v>325000</v>
      </c>
      <c r="E45" s="12">
        <f>+$E$9*D45</f>
        <v>40625</v>
      </c>
      <c r="F45" s="65">
        <f>+D45+E45</f>
        <v>365625</v>
      </c>
      <c r="G45" s="12">
        <f>+$G$9*F45</f>
        <v>36562.5</v>
      </c>
      <c r="H45" s="65">
        <f>+F45+G45</f>
        <v>402187.5</v>
      </c>
      <c r="I45" s="12">
        <f>+$I$9*H45</f>
        <v>0</v>
      </c>
      <c r="J45" s="65">
        <f>+H45+I45</f>
        <v>402187.5</v>
      </c>
      <c r="K45" s="12">
        <f>+$K$9*J45</f>
        <v>0</v>
      </c>
      <c r="L45" s="65">
        <f>+J45+K45</f>
        <v>402187.5</v>
      </c>
      <c r="M45" s="12">
        <f>+$M$9*L45</f>
        <v>0</v>
      </c>
      <c r="N45" s="65">
        <f>+L45+M45</f>
        <v>402187.5</v>
      </c>
      <c r="O45" s="12">
        <f t="shared" ref="O45" si="21">+$O$9*N45</f>
        <v>80437.5</v>
      </c>
      <c r="P45" s="65">
        <f>+N45+O45</f>
        <v>482625</v>
      </c>
      <c r="Q45" s="65">
        <f>+$Q$9*P45</f>
        <v>72393.75</v>
      </c>
      <c r="R45" s="66">
        <f>+P45+Q45</f>
        <v>555018.75</v>
      </c>
      <c r="S45" s="64">
        <f>+R45/$R$51</f>
        <v>0.46762589928057552</v>
      </c>
      <c r="U45" s="67">
        <v>1</v>
      </c>
      <c r="V45" s="63">
        <f>+R45*U45</f>
        <v>555018.75</v>
      </c>
    </row>
    <row r="46" spans="2:22" x14ac:dyDescent="0.3">
      <c r="D46" s="59"/>
      <c r="E46" s="5"/>
      <c r="F46" s="6"/>
      <c r="G46" s="5"/>
      <c r="H46" s="6"/>
      <c r="I46" s="5"/>
      <c r="J46" s="6"/>
      <c r="K46" s="5"/>
      <c r="L46" s="6"/>
      <c r="M46" s="5"/>
      <c r="N46" s="6"/>
      <c r="O46" s="5"/>
      <c r="P46" s="6"/>
      <c r="Q46" s="6"/>
      <c r="R46" s="84"/>
      <c r="S46" s="64"/>
      <c r="U46" s="67"/>
      <c r="V46" s="63"/>
    </row>
    <row r="47" spans="2:22" ht="27" thickBot="1" x14ac:dyDescent="0.35">
      <c r="C47" s="33" t="str">
        <f>+'[2]Food Court'!B66</f>
        <v>SUB-TOTAL: BUILDING RELATED PROVISIONAL SUMS</v>
      </c>
      <c r="D47" s="85">
        <f t="shared" ref="D47:S47" si="22">SUM(D41:D46)</f>
        <v>695000</v>
      </c>
      <c r="E47" s="86">
        <f t="shared" si="22"/>
        <v>86875</v>
      </c>
      <c r="F47" s="87">
        <f t="shared" si="22"/>
        <v>781875</v>
      </c>
      <c r="G47" s="86">
        <f t="shared" si="22"/>
        <v>78187.5</v>
      </c>
      <c r="H47" s="87">
        <f t="shared" si="22"/>
        <v>860062.5</v>
      </c>
      <c r="I47" s="86">
        <f t="shared" si="22"/>
        <v>0</v>
      </c>
      <c r="J47" s="87">
        <f t="shared" si="22"/>
        <v>860062.5</v>
      </c>
      <c r="K47" s="86">
        <f t="shared" si="22"/>
        <v>0</v>
      </c>
      <c r="L47" s="87">
        <f t="shared" si="22"/>
        <v>860062.5</v>
      </c>
      <c r="M47" s="86">
        <f t="shared" si="22"/>
        <v>0</v>
      </c>
      <c r="N47" s="87">
        <f t="shared" si="22"/>
        <v>860062.5</v>
      </c>
      <c r="O47" s="86">
        <f t="shared" si="22"/>
        <v>172012.5</v>
      </c>
      <c r="P47" s="87">
        <f t="shared" si="22"/>
        <v>1032075</v>
      </c>
      <c r="Q47" s="87">
        <f t="shared" si="22"/>
        <v>154811.25</v>
      </c>
      <c r="R47" s="88">
        <f t="shared" si="22"/>
        <v>1186886.25</v>
      </c>
      <c r="S47" s="89">
        <f t="shared" si="22"/>
        <v>1</v>
      </c>
      <c r="U47" s="90"/>
      <c r="V47" s="91">
        <f>SUM(V41:V46)</f>
        <v>1186886.25</v>
      </c>
    </row>
    <row r="48" spans="2:22" ht="13.8" thickTop="1" x14ac:dyDescent="0.3">
      <c r="D48" s="5"/>
      <c r="S48" s="7"/>
      <c r="U48" s="67"/>
      <c r="V48" s="63"/>
    </row>
    <row r="49" spans="2:22" ht="13.8" thickBot="1" x14ac:dyDescent="0.35">
      <c r="D49" s="5"/>
      <c r="S49" s="7"/>
    </row>
    <row r="50" spans="2:22" x14ac:dyDescent="0.3">
      <c r="D50" s="92"/>
      <c r="E50" s="93"/>
      <c r="F50" s="94"/>
      <c r="G50" s="93"/>
      <c r="H50" s="94"/>
      <c r="I50" s="93"/>
      <c r="J50" s="94"/>
      <c r="K50" s="93"/>
      <c r="L50" s="94"/>
      <c r="M50" s="93"/>
      <c r="N50" s="94"/>
      <c r="O50" s="93"/>
      <c r="P50" s="93"/>
      <c r="Q50" s="93"/>
      <c r="R50" s="93"/>
      <c r="S50" s="95"/>
      <c r="U50" s="96"/>
      <c r="V50" s="97"/>
    </row>
    <row r="51" spans="2:22" x14ac:dyDescent="0.3">
      <c r="C51" s="4" t="s">
        <v>38</v>
      </c>
      <c r="D51" s="98">
        <f t="shared" ref="D51:S51" si="23">+D47+D36+D27</f>
        <v>695000</v>
      </c>
      <c r="E51" s="99">
        <f t="shared" si="23"/>
        <v>86875</v>
      </c>
      <c r="F51" s="100">
        <f t="shared" si="23"/>
        <v>781875</v>
      </c>
      <c r="G51" s="99">
        <f t="shared" si="23"/>
        <v>78187.5</v>
      </c>
      <c r="H51" s="100">
        <f t="shared" si="23"/>
        <v>860062.5</v>
      </c>
      <c r="I51" s="99">
        <f t="shared" si="23"/>
        <v>0</v>
      </c>
      <c r="J51" s="100">
        <f t="shared" si="23"/>
        <v>860062.5</v>
      </c>
      <c r="K51" s="99">
        <f t="shared" si="23"/>
        <v>0</v>
      </c>
      <c r="L51" s="100">
        <f t="shared" si="23"/>
        <v>860062.5</v>
      </c>
      <c r="M51" s="99">
        <f t="shared" si="23"/>
        <v>0</v>
      </c>
      <c r="N51" s="100">
        <f t="shared" si="23"/>
        <v>860062.5</v>
      </c>
      <c r="O51" s="99">
        <f t="shared" si="23"/>
        <v>172012.5</v>
      </c>
      <c r="P51" s="99">
        <f t="shared" si="23"/>
        <v>1032075</v>
      </c>
      <c r="Q51" s="99">
        <f t="shared" si="23"/>
        <v>154811.25</v>
      </c>
      <c r="R51" s="99">
        <f t="shared" si="23"/>
        <v>1186886.25</v>
      </c>
      <c r="S51" s="101">
        <f t="shared" si="23"/>
        <v>1</v>
      </c>
      <c r="U51" s="102"/>
      <c r="V51" s="103" t="e">
        <f>+V27+#REF!+V36+V47+#REF!+#REF!</f>
        <v>#REF!</v>
      </c>
    </row>
    <row r="52" spans="2:22" ht="13.8" thickBot="1" x14ac:dyDescent="0.35">
      <c r="D52" s="104"/>
      <c r="E52" s="105"/>
      <c r="F52" s="106"/>
      <c r="G52" s="105"/>
      <c r="H52" s="106"/>
      <c r="I52" s="105"/>
      <c r="J52" s="106"/>
      <c r="K52" s="105"/>
      <c r="L52" s="106"/>
      <c r="M52" s="105"/>
      <c r="N52" s="106"/>
      <c r="O52" s="105"/>
      <c r="P52" s="105"/>
      <c r="Q52" s="105"/>
      <c r="R52" s="105"/>
      <c r="S52" s="107"/>
      <c r="U52" s="108"/>
      <c r="V52" s="109"/>
    </row>
    <row r="53" spans="2:22" x14ac:dyDescent="0.3">
      <c r="C53" s="10"/>
      <c r="D53" s="5"/>
    </row>
    <row r="54" spans="2:22" x14ac:dyDescent="0.3">
      <c r="D54" s="5"/>
    </row>
    <row r="55" spans="2:22" x14ac:dyDescent="0.3">
      <c r="C55" s="10"/>
      <c r="D55" s="5"/>
    </row>
    <row r="56" spans="2:22" x14ac:dyDescent="0.3">
      <c r="C56" s="10"/>
      <c r="D56" s="5"/>
    </row>
    <row r="57" spans="2:22" x14ac:dyDescent="0.3">
      <c r="C57" s="10"/>
      <c r="D57" s="5"/>
    </row>
    <row r="58" spans="2:22" x14ac:dyDescent="0.3">
      <c r="C58" s="10"/>
      <c r="D58" s="5"/>
    </row>
    <row r="59" spans="2:22" x14ac:dyDescent="0.3">
      <c r="C59" s="10"/>
      <c r="D59" s="5"/>
    </row>
    <row r="60" spans="2:22" x14ac:dyDescent="0.3">
      <c r="B60" s="2"/>
      <c r="D60" s="5"/>
    </row>
    <row r="61" spans="2:22" x14ac:dyDescent="0.3">
      <c r="B61" s="2"/>
      <c r="D61" s="5"/>
    </row>
    <row r="63" spans="2:22" x14ac:dyDescent="0.3">
      <c r="B63" s="2"/>
    </row>
    <row r="64" spans="2: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sheetData>
  <mergeCells count="2">
    <mergeCell ref="B2:S2"/>
    <mergeCell ref="B4:S4"/>
  </mergeCells>
  <pageMargins left="0.7" right="0.7" top="0.75" bottom="0.75" header="0.3" footer="0.3"/>
  <pageSetup paperSize="9"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944"/>
  <sheetViews>
    <sheetView tabSelected="1" view="pageLayout" topLeftCell="A186" zoomScale="83" zoomScaleNormal="60" zoomScalePageLayoutView="83" workbookViewId="0">
      <selection activeCell="B19" sqref="B19"/>
    </sheetView>
  </sheetViews>
  <sheetFormatPr defaultRowHeight="13.8" x14ac:dyDescent="0.25"/>
  <cols>
    <col min="1" max="1" width="6.33203125" style="326" customWidth="1"/>
    <col min="2" max="2" width="12" style="326" customWidth="1"/>
    <col min="3" max="3" width="80.33203125" style="330" customWidth="1"/>
    <col min="4" max="4" width="11.44140625" style="312" customWidth="1"/>
    <col min="5" max="5" width="13.44140625" style="312" customWidth="1"/>
    <col min="6" max="6" width="17.5546875" style="327" customWidth="1"/>
    <col min="7" max="7" width="15.109375" style="327" customWidth="1"/>
    <col min="9" max="9" width="11.6640625" customWidth="1"/>
    <col min="10" max="10" width="11.6640625" bestFit="1" customWidth="1"/>
  </cols>
  <sheetData>
    <row r="1" spans="1:7" x14ac:dyDescent="0.25">
      <c r="C1" s="320"/>
    </row>
    <row r="2" spans="1:7" x14ac:dyDescent="0.25">
      <c r="A2" s="449" t="s">
        <v>789</v>
      </c>
      <c r="B2" s="449"/>
      <c r="C2" s="450"/>
      <c r="D2" s="450"/>
      <c r="E2" s="450"/>
      <c r="F2" s="450"/>
      <c r="G2" s="450"/>
    </row>
    <row r="3" spans="1:7" x14ac:dyDescent="0.25">
      <c r="C3" s="346"/>
    </row>
    <row r="4" spans="1:7" x14ac:dyDescent="0.25">
      <c r="A4" s="404"/>
      <c r="B4" s="404"/>
      <c r="C4" s="379"/>
      <c r="D4" s="315"/>
      <c r="E4" s="316"/>
      <c r="F4" s="200"/>
      <c r="G4" s="201"/>
    </row>
    <row r="5" spans="1:7" ht="15" customHeight="1" x14ac:dyDescent="0.25">
      <c r="A5" s="204" t="s">
        <v>52</v>
      </c>
      <c r="B5" s="204" t="s">
        <v>949</v>
      </c>
      <c r="C5" s="203" t="s">
        <v>147</v>
      </c>
      <c r="D5" s="204" t="s">
        <v>148</v>
      </c>
      <c r="E5" s="205" t="s">
        <v>149</v>
      </c>
      <c r="F5" s="205" t="s">
        <v>151</v>
      </c>
      <c r="G5" s="206" t="s">
        <v>152</v>
      </c>
    </row>
    <row r="6" spans="1:7" x14ac:dyDescent="0.25">
      <c r="A6" s="405"/>
      <c r="B6" s="204" t="s">
        <v>950</v>
      </c>
      <c r="C6" s="208"/>
      <c r="D6" s="204"/>
      <c r="E6" s="205"/>
      <c r="F6" s="205"/>
      <c r="G6" s="206"/>
    </row>
    <row r="7" spans="1:7" ht="21.6" customHeight="1" x14ac:dyDescent="0.25">
      <c r="A7" s="406"/>
      <c r="B7" s="406"/>
      <c r="C7" s="210"/>
      <c r="D7" s="211"/>
      <c r="E7" s="211"/>
      <c r="F7" s="211"/>
      <c r="G7" s="211"/>
    </row>
    <row r="8" spans="1:7" s="140" customFormat="1" x14ac:dyDescent="0.25">
      <c r="A8" s="344"/>
      <c r="B8" s="416"/>
      <c r="C8" s="212" t="s">
        <v>907</v>
      </c>
      <c r="D8" s="318"/>
      <c r="E8" s="318"/>
      <c r="F8" s="319"/>
      <c r="G8" s="213"/>
    </row>
    <row r="9" spans="1:7" x14ac:dyDescent="0.25">
      <c r="A9" s="344"/>
      <c r="B9" s="416"/>
      <c r="C9" s="214"/>
      <c r="D9" s="259"/>
      <c r="E9" s="259"/>
      <c r="F9" s="260"/>
      <c r="G9" s="260"/>
    </row>
    <row r="10" spans="1:7" x14ac:dyDescent="0.25">
      <c r="A10" s="344"/>
      <c r="B10" s="416"/>
      <c r="C10" s="214" t="s">
        <v>41</v>
      </c>
      <c r="D10" s="259"/>
      <c r="E10" s="259"/>
      <c r="F10" s="260"/>
      <c r="G10" s="215"/>
    </row>
    <row r="11" spans="1:7" x14ac:dyDescent="0.25">
      <c r="A11" s="344"/>
      <c r="B11" s="416"/>
      <c r="C11" s="214"/>
      <c r="D11" s="259"/>
      <c r="E11" s="259"/>
      <c r="F11" s="260"/>
      <c r="G11" s="260"/>
    </row>
    <row r="12" spans="1:7" x14ac:dyDescent="0.25">
      <c r="A12" s="344"/>
      <c r="B12" s="416"/>
      <c r="C12" s="214" t="s">
        <v>42</v>
      </c>
      <c r="D12" s="259"/>
      <c r="E12" s="259"/>
      <c r="F12" s="260"/>
      <c r="G12" s="215"/>
    </row>
    <row r="13" spans="1:7" x14ac:dyDescent="0.25">
      <c r="A13" s="344"/>
      <c r="B13" s="416"/>
      <c r="D13" s="259"/>
      <c r="E13" s="259"/>
      <c r="F13" s="260"/>
      <c r="G13" s="260"/>
    </row>
    <row r="14" spans="1:7" x14ac:dyDescent="0.25">
      <c r="A14" s="344"/>
      <c r="B14" s="416"/>
      <c r="C14" s="214"/>
      <c r="D14" s="241"/>
      <c r="E14" s="241"/>
      <c r="F14" s="240"/>
      <c r="G14" s="216"/>
    </row>
    <row r="15" spans="1:7" ht="42" customHeight="1" x14ac:dyDescent="0.25">
      <c r="A15" s="344"/>
      <c r="B15" s="416"/>
      <c r="C15" s="214" t="s">
        <v>162</v>
      </c>
      <c r="D15" s="241"/>
      <c r="E15" s="241"/>
      <c r="F15" s="240"/>
      <c r="G15" s="216"/>
    </row>
    <row r="16" spans="1:7" x14ac:dyDescent="0.25">
      <c r="A16" s="344"/>
      <c r="B16" s="416"/>
      <c r="C16" s="214"/>
      <c r="D16" s="241"/>
      <c r="E16" s="241"/>
      <c r="F16" s="240"/>
      <c r="G16" s="216"/>
    </row>
    <row r="17" spans="1:7" ht="408.6" customHeight="1" x14ac:dyDescent="0.25">
      <c r="A17" s="344"/>
      <c r="B17" s="416"/>
      <c r="C17" s="214" t="s">
        <v>771</v>
      </c>
      <c r="D17" s="241"/>
      <c r="E17" s="241"/>
      <c r="F17" s="240"/>
      <c r="G17" s="216"/>
    </row>
    <row r="18" spans="1:7" x14ac:dyDescent="0.25">
      <c r="A18" s="344"/>
      <c r="B18" s="416"/>
      <c r="C18" s="214"/>
      <c r="D18" s="241"/>
      <c r="E18" s="241"/>
      <c r="F18" s="240"/>
      <c r="G18" s="240"/>
    </row>
    <row r="19" spans="1:7" ht="40.799999999999997" customHeight="1" x14ac:dyDescent="0.25">
      <c r="A19" s="344"/>
      <c r="B19" s="416"/>
      <c r="C19" s="214" t="s">
        <v>163</v>
      </c>
      <c r="D19" s="241"/>
      <c r="E19" s="241"/>
      <c r="F19" s="240"/>
      <c r="G19" s="216"/>
    </row>
    <row r="20" spans="1:7" x14ac:dyDescent="0.25">
      <c r="A20" s="344"/>
      <c r="B20" s="416"/>
      <c r="C20" s="214"/>
      <c r="D20" s="241"/>
      <c r="E20" s="241"/>
      <c r="F20" s="240"/>
      <c r="G20" s="240"/>
    </row>
    <row r="21" spans="1:7" x14ac:dyDescent="0.25">
      <c r="A21" s="344"/>
      <c r="B21" s="416"/>
      <c r="C21" s="214" t="s">
        <v>164</v>
      </c>
      <c r="D21" s="241"/>
      <c r="E21" s="241"/>
      <c r="F21" s="240"/>
      <c r="G21" s="216"/>
    </row>
    <row r="22" spans="1:7" x14ac:dyDescent="0.25">
      <c r="A22" s="344"/>
      <c r="B22" s="416"/>
      <c r="C22" s="214"/>
      <c r="D22" s="241"/>
      <c r="E22" s="241"/>
      <c r="F22" s="240"/>
      <c r="G22" s="240"/>
    </row>
    <row r="23" spans="1:7" x14ac:dyDescent="0.25">
      <c r="A23" s="344"/>
      <c r="B23" s="416"/>
      <c r="C23" s="214" t="s">
        <v>43</v>
      </c>
      <c r="D23" s="241"/>
      <c r="E23" s="241"/>
      <c r="F23" s="240"/>
      <c r="G23" s="216"/>
    </row>
    <row r="24" spans="1:7" x14ac:dyDescent="0.25">
      <c r="A24" s="344"/>
      <c r="B24" s="416"/>
      <c r="C24" s="214"/>
      <c r="D24" s="241"/>
      <c r="E24" s="241"/>
      <c r="F24" s="240"/>
      <c r="G24" s="240"/>
    </row>
    <row r="25" spans="1:7" ht="16.2" x14ac:dyDescent="0.25">
      <c r="A25" s="344">
        <v>1</v>
      </c>
      <c r="B25" s="416"/>
      <c r="C25" s="214" t="s">
        <v>166</v>
      </c>
      <c r="D25" s="259" t="s">
        <v>948</v>
      </c>
      <c r="E25" s="241">
        <v>4820</v>
      </c>
      <c r="F25" s="240"/>
      <c r="G25" s="216"/>
    </row>
    <row r="26" spans="1:7" x14ac:dyDescent="0.25">
      <c r="A26" s="344"/>
      <c r="B26" s="416"/>
      <c r="C26" s="214"/>
      <c r="D26" s="241"/>
      <c r="E26" s="241"/>
      <c r="F26" s="240"/>
      <c r="G26" s="240"/>
    </row>
    <row r="27" spans="1:7" x14ac:dyDescent="0.25">
      <c r="A27" s="344"/>
      <c r="B27" s="416"/>
      <c r="C27" s="214" t="s">
        <v>167</v>
      </c>
      <c r="D27" s="241"/>
      <c r="E27" s="241"/>
      <c r="F27" s="240"/>
      <c r="G27" s="216"/>
    </row>
    <row r="28" spans="1:7" x14ac:dyDescent="0.25">
      <c r="A28" s="344"/>
      <c r="B28" s="416"/>
      <c r="C28" s="214"/>
      <c r="D28" s="241"/>
      <c r="E28" s="241"/>
      <c r="F28" s="240"/>
      <c r="G28" s="240"/>
    </row>
    <row r="29" spans="1:7" x14ac:dyDescent="0.25">
      <c r="A29" s="344">
        <v>2</v>
      </c>
      <c r="B29" s="416"/>
      <c r="C29" s="214" t="s">
        <v>168</v>
      </c>
      <c r="D29" s="241" t="s">
        <v>45</v>
      </c>
      <c r="E29" s="241">
        <v>4</v>
      </c>
      <c r="F29" s="240"/>
      <c r="G29" s="216"/>
    </row>
    <row r="30" spans="1:7" x14ac:dyDescent="0.25">
      <c r="A30" s="344"/>
      <c r="B30" s="416"/>
      <c r="C30" s="214"/>
      <c r="D30" s="241"/>
      <c r="E30" s="241"/>
      <c r="F30" s="240"/>
      <c r="G30" s="240"/>
    </row>
    <row r="31" spans="1:7" x14ac:dyDescent="0.25">
      <c r="A31" s="344"/>
      <c r="B31" s="416"/>
      <c r="C31" s="214" t="s">
        <v>169</v>
      </c>
      <c r="D31" s="241"/>
      <c r="E31" s="241"/>
      <c r="F31" s="240"/>
      <c r="G31" s="216"/>
    </row>
    <row r="32" spans="1:7" x14ac:dyDescent="0.25">
      <c r="A32" s="344"/>
      <c r="B32" s="416"/>
      <c r="C32" s="214"/>
      <c r="D32" s="241"/>
      <c r="E32" s="241"/>
      <c r="F32" s="240"/>
      <c r="G32" s="240"/>
    </row>
    <row r="33" spans="1:7" ht="16.2" x14ac:dyDescent="0.25">
      <c r="A33" s="344">
        <v>3</v>
      </c>
      <c r="B33" s="416"/>
      <c r="C33" s="214" t="s">
        <v>170</v>
      </c>
      <c r="D33" s="259" t="s">
        <v>948</v>
      </c>
      <c r="E33" s="312">
        <f>600+125</f>
        <v>725</v>
      </c>
      <c r="F33" s="240"/>
      <c r="G33" s="216"/>
    </row>
    <row r="34" spans="1:7" x14ac:dyDescent="0.25">
      <c r="A34" s="344"/>
      <c r="B34" s="416"/>
      <c r="C34" s="214"/>
      <c r="D34" s="241"/>
      <c r="E34" s="241"/>
      <c r="F34" s="240"/>
      <c r="G34" s="240"/>
    </row>
    <row r="35" spans="1:7" ht="16.2" x14ac:dyDescent="0.25">
      <c r="A35" s="344">
        <v>4</v>
      </c>
      <c r="B35" s="416"/>
      <c r="C35" s="214" t="s">
        <v>171</v>
      </c>
      <c r="D35" s="259" t="s">
        <v>948</v>
      </c>
      <c r="E35" s="241">
        <v>107</v>
      </c>
      <c r="F35" s="240"/>
      <c r="G35" s="216"/>
    </row>
    <row r="36" spans="1:7" x14ac:dyDescent="0.25">
      <c r="A36" s="344"/>
      <c r="B36" s="416"/>
      <c r="C36" s="214"/>
      <c r="D36" s="241"/>
      <c r="E36" s="241"/>
      <c r="F36" s="240"/>
      <c r="G36" s="240"/>
    </row>
    <row r="37" spans="1:7" s="111" customFormat="1" x14ac:dyDescent="0.25">
      <c r="A37" s="344"/>
      <c r="B37" s="416"/>
      <c r="C37" s="214" t="s">
        <v>172</v>
      </c>
      <c r="D37" s="241"/>
      <c r="E37" s="241"/>
      <c r="F37" s="240"/>
      <c r="G37" s="216"/>
    </row>
    <row r="38" spans="1:7" s="111" customFormat="1" x14ac:dyDescent="0.25">
      <c r="A38" s="344"/>
      <c r="B38" s="416"/>
      <c r="C38" s="214"/>
      <c r="D38" s="241"/>
      <c r="E38" s="241"/>
      <c r="F38" s="240"/>
      <c r="G38" s="240"/>
    </row>
    <row r="39" spans="1:7" s="111" customFormat="1" ht="16.2" x14ac:dyDescent="0.25">
      <c r="A39" s="344">
        <v>5</v>
      </c>
      <c r="B39" s="416"/>
      <c r="C39" s="214" t="s">
        <v>173</v>
      </c>
      <c r="D39" s="259" t="s">
        <v>948</v>
      </c>
      <c r="E39" s="241">
        <v>59</v>
      </c>
      <c r="F39" s="240"/>
      <c r="G39" s="216"/>
    </row>
    <row r="40" spans="1:7" s="111" customFormat="1" x14ac:dyDescent="0.25">
      <c r="A40" s="344"/>
      <c r="B40" s="416"/>
      <c r="C40" s="214"/>
      <c r="D40" s="241"/>
      <c r="E40" s="241"/>
      <c r="F40" s="240"/>
      <c r="G40" s="240"/>
    </row>
    <row r="41" spans="1:7" s="111" customFormat="1" x14ac:dyDescent="0.25">
      <c r="A41" s="344">
        <v>6</v>
      </c>
      <c r="B41" s="416"/>
      <c r="C41" s="214" t="s">
        <v>174</v>
      </c>
      <c r="D41" s="241"/>
      <c r="E41" s="241"/>
      <c r="F41" s="240"/>
      <c r="G41" s="216"/>
    </row>
    <row r="42" spans="1:7" s="111" customFormat="1" x14ac:dyDescent="0.25">
      <c r="A42" s="344"/>
      <c r="B42" s="416"/>
      <c r="C42" s="214"/>
      <c r="D42" s="241"/>
      <c r="E42" s="241"/>
      <c r="F42" s="240"/>
      <c r="G42" s="240"/>
    </row>
    <row r="43" spans="1:7" s="111" customFormat="1" x14ac:dyDescent="0.25">
      <c r="A43" s="344">
        <v>7</v>
      </c>
      <c r="B43" s="416"/>
      <c r="C43" s="214" t="s">
        <v>175</v>
      </c>
      <c r="D43" s="241" t="s">
        <v>44</v>
      </c>
      <c r="E43" s="241">
        <v>79</v>
      </c>
      <c r="F43" s="240"/>
      <c r="G43" s="216"/>
    </row>
    <row r="44" spans="1:7" s="111" customFormat="1" x14ac:dyDescent="0.25">
      <c r="A44" s="344"/>
      <c r="B44" s="416"/>
      <c r="C44" s="214"/>
      <c r="D44" s="241"/>
      <c r="E44" s="241"/>
      <c r="F44" s="240"/>
      <c r="G44" s="240"/>
    </row>
    <row r="45" spans="1:7" s="111" customFormat="1" ht="27.6" x14ac:dyDescent="0.25">
      <c r="A45" s="345"/>
      <c r="B45" s="417"/>
      <c r="C45" s="380" t="s">
        <v>176</v>
      </c>
      <c r="D45" s="381"/>
      <c r="E45" s="381"/>
      <c r="F45" s="382"/>
      <c r="G45" s="217"/>
    </row>
    <row r="46" spans="1:7" s="111" customFormat="1" x14ac:dyDescent="0.25">
      <c r="A46" s="348"/>
      <c r="B46" s="418"/>
      <c r="C46" s="383"/>
      <c r="D46" s="384"/>
      <c r="E46" s="384"/>
      <c r="F46" s="385"/>
      <c r="G46" s="385"/>
    </row>
    <row r="47" spans="1:7" s="111" customFormat="1" ht="16.2" x14ac:dyDescent="0.25">
      <c r="A47" s="344">
        <v>8</v>
      </c>
      <c r="B47" s="416"/>
      <c r="C47" s="214" t="s">
        <v>177</v>
      </c>
      <c r="D47" s="259" t="s">
        <v>948</v>
      </c>
      <c r="E47" s="241">
        <v>142</v>
      </c>
      <c r="F47" s="240"/>
      <c r="G47" s="216"/>
    </row>
    <row r="48" spans="1:7" s="111" customFormat="1" x14ac:dyDescent="0.25">
      <c r="A48" s="344"/>
      <c r="B48" s="416"/>
      <c r="C48" s="214"/>
      <c r="D48" s="241"/>
      <c r="E48" s="241"/>
      <c r="F48" s="240"/>
      <c r="G48" s="240"/>
    </row>
    <row r="49" spans="1:7" s="111" customFormat="1" ht="41.4" x14ac:dyDescent="0.25">
      <c r="A49" s="344"/>
      <c r="B49" s="416"/>
      <c r="C49" s="214" t="s">
        <v>46</v>
      </c>
      <c r="D49" s="241"/>
      <c r="E49" s="241"/>
      <c r="F49" s="240"/>
      <c r="G49" s="216"/>
    </row>
    <row r="50" spans="1:7" s="111" customFormat="1" x14ac:dyDescent="0.25">
      <c r="A50" s="344"/>
      <c r="B50" s="416"/>
      <c r="C50" s="214"/>
      <c r="D50" s="241"/>
      <c r="E50" s="241"/>
      <c r="F50" s="240"/>
      <c r="G50" s="240"/>
    </row>
    <row r="51" spans="1:7" s="111" customFormat="1" x14ac:dyDescent="0.25">
      <c r="A51" s="344">
        <v>9</v>
      </c>
      <c r="B51" s="416"/>
      <c r="C51" s="214" t="s">
        <v>178</v>
      </c>
      <c r="D51" s="241" t="s">
        <v>45</v>
      </c>
      <c r="E51" s="241">
        <v>5</v>
      </c>
      <c r="F51" s="240"/>
      <c r="G51" s="216"/>
    </row>
    <row r="52" spans="1:7" s="111" customFormat="1" x14ac:dyDescent="0.25">
      <c r="A52" s="344"/>
      <c r="B52" s="416"/>
      <c r="C52" s="214"/>
      <c r="D52" s="241"/>
      <c r="E52" s="241"/>
      <c r="F52" s="240"/>
      <c r="G52" s="240"/>
    </row>
    <row r="53" spans="1:7" s="111" customFormat="1" x14ac:dyDescent="0.25">
      <c r="A53" s="344">
        <v>10</v>
      </c>
      <c r="B53" s="416"/>
      <c r="C53" s="214" t="s">
        <v>179</v>
      </c>
      <c r="D53" s="241" t="s">
        <v>45</v>
      </c>
      <c r="E53" s="241">
        <v>8</v>
      </c>
      <c r="F53" s="240"/>
      <c r="G53" s="216"/>
    </row>
    <row r="54" spans="1:7" s="111" customFormat="1" x14ac:dyDescent="0.25">
      <c r="A54" s="344"/>
      <c r="B54" s="416"/>
      <c r="C54" s="214"/>
      <c r="D54" s="241"/>
      <c r="E54" s="241"/>
      <c r="F54" s="240"/>
      <c r="G54" s="240"/>
    </row>
    <row r="55" spans="1:7" s="111" customFormat="1" x14ac:dyDescent="0.25">
      <c r="A55" s="344">
        <v>11</v>
      </c>
      <c r="B55" s="416"/>
      <c r="C55" s="214" t="s">
        <v>180</v>
      </c>
      <c r="D55" s="241" t="s">
        <v>45</v>
      </c>
      <c r="E55" s="241">
        <v>1</v>
      </c>
      <c r="F55" s="240"/>
      <c r="G55" s="216"/>
    </row>
    <row r="56" spans="1:7" s="111" customFormat="1" x14ac:dyDescent="0.25">
      <c r="A56" s="344"/>
      <c r="B56" s="416"/>
      <c r="C56" s="214"/>
      <c r="D56" s="241"/>
      <c r="E56" s="241"/>
      <c r="F56" s="240"/>
      <c r="G56" s="240"/>
    </row>
    <row r="57" spans="1:7" s="111" customFormat="1" x14ac:dyDescent="0.25">
      <c r="A57" s="344"/>
      <c r="B57" s="416"/>
      <c r="C57" s="214" t="s">
        <v>181</v>
      </c>
      <c r="D57" s="241"/>
      <c r="E57" s="241"/>
      <c r="F57" s="240"/>
      <c r="G57" s="216"/>
    </row>
    <row r="58" spans="1:7" s="111" customFormat="1" x14ac:dyDescent="0.25">
      <c r="A58" s="344"/>
      <c r="B58" s="416"/>
      <c r="C58" s="214"/>
      <c r="D58" s="241"/>
      <c r="E58" s="241"/>
      <c r="F58" s="240"/>
      <c r="G58" s="240"/>
    </row>
    <row r="59" spans="1:7" s="111" customFormat="1" x14ac:dyDescent="0.25">
      <c r="A59" s="344">
        <v>12</v>
      </c>
      <c r="B59" s="416"/>
      <c r="C59" s="214" t="s">
        <v>182</v>
      </c>
      <c r="D59" s="241" t="s">
        <v>45</v>
      </c>
      <c r="E59" s="241">
        <v>1</v>
      </c>
      <c r="F59" s="240"/>
      <c r="G59" s="216"/>
    </row>
    <row r="60" spans="1:7" x14ac:dyDescent="0.25">
      <c r="A60" s="344"/>
      <c r="B60" s="416"/>
      <c r="C60" s="214"/>
      <c r="D60" s="241"/>
      <c r="E60" s="241"/>
      <c r="F60" s="240"/>
      <c r="G60" s="240"/>
    </row>
    <row r="61" spans="1:7" x14ac:dyDescent="0.25">
      <c r="A61" s="344">
        <v>13</v>
      </c>
      <c r="B61" s="416"/>
      <c r="C61" s="214" t="s">
        <v>183</v>
      </c>
      <c r="D61" s="241" t="s">
        <v>45</v>
      </c>
      <c r="E61" s="241">
        <v>8</v>
      </c>
      <c r="F61" s="240"/>
      <c r="G61" s="216"/>
    </row>
    <row r="62" spans="1:7" x14ac:dyDescent="0.25">
      <c r="A62" s="344"/>
      <c r="B62" s="416"/>
      <c r="C62" s="214"/>
      <c r="D62" s="241"/>
      <c r="E62" s="241"/>
      <c r="F62" s="240"/>
      <c r="G62" s="240"/>
    </row>
    <row r="63" spans="1:7" x14ac:dyDescent="0.25">
      <c r="A63" s="344"/>
      <c r="B63" s="416"/>
      <c r="C63" s="214" t="s">
        <v>47</v>
      </c>
      <c r="D63" s="241"/>
      <c r="E63" s="241"/>
      <c r="F63" s="240"/>
      <c r="G63" s="216"/>
    </row>
    <row r="64" spans="1:7" x14ac:dyDescent="0.25">
      <c r="A64" s="344"/>
      <c r="B64" s="416"/>
      <c r="C64" s="214"/>
      <c r="D64" s="241"/>
      <c r="E64" s="241"/>
      <c r="F64" s="240"/>
      <c r="G64" s="240"/>
    </row>
    <row r="65" spans="1:7" ht="16.2" x14ac:dyDescent="0.25">
      <c r="A65" s="344">
        <v>14</v>
      </c>
      <c r="B65" s="416"/>
      <c r="C65" s="214" t="s">
        <v>184</v>
      </c>
      <c r="D65" s="259" t="s">
        <v>948</v>
      </c>
      <c r="E65" s="241">
        <v>2</v>
      </c>
      <c r="F65" s="240"/>
      <c r="G65" s="216"/>
    </row>
    <row r="66" spans="1:7" x14ac:dyDescent="0.25">
      <c r="A66" s="344"/>
      <c r="B66" s="416"/>
      <c r="C66" s="214"/>
      <c r="D66" s="241"/>
      <c r="E66" s="241"/>
      <c r="F66" s="240"/>
      <c r="G66" s="240"/>
    </row>
    <row r="67" spans="1:7" s="111" customFormat="1" x14ac:dyDescent="0.25">
      <c r="A67" s="344">
        <v>15</v>
      </c>
      <c r="B67" s="416"/>
      <c r="C67" s="214" t="s">
        <v>185</v>
      </c>
      <c r="D67" s="241" t="s">
        <v>44</v>
      </c>
      <c r="E67" s="241">
        <v>2</v>
      </c>
      <c r="F67" s="240"/>
      <c r="G67" s="216"/>
    </row>
    <row r="68" spans="1:7" x14ac:dyDescent="0.25">
      <c r="A68" s="344"/>
      <c r="B68" s="416"/>
      <c r="C68" s="214"/>
      <c r="D68" s="241"/>
      <c r="E68" s="241"/>
      <c r="F68" s="240"/>
      <c r="G68" s="240"/>
    </row>
    <row r="69" spans="1:7" x14ac:dyDescent="0.25">
      <c r="A69" s="344">
        <v>16</v>
      </c>
      <c r="B69" s="416"/>
      <c r="C69" s="214" t="s">
        <v>186</v>
      </c>
      <c r="D69" s="241" t="s">
        <v>45</v>
      </c>
      <c r="E69" s="241">
        <v>5</v>
      </c>
      <c r="F69" s="240"/>
      <c r="G69" s="216"/>
    </row>
    <row r="70" spans="1:7" x14ac:dyDescent="0.25">
      <c r="A70" s="344"/>
      <c r="B70" s="416"/>
      <c r="C70" s="214"/>
      <c r="D70" s="241"/>
      <c r="E70" s="241"/>
      <c r="F70" s="240"/>
      <c r="G70" s="240"/>
    </row>
    <row r="71" spans="1:7" x14ac:dyDescent="0.25">
      <c r="A71" s="344"/>
      <c r="B71" s="416"/>
      <c r="C71" s="214" t="s">
        <v>187</v>
      </c>
      <c r="D71" s="241"/>
      <c r="E71" s="241"/>
      <c r="F71" s="240"/>
      <c r="G71" s="216"/>
    </row>
    <row r="72" spans="1:7" x14ac:dyDescent="0.25">
      <c r="A72" s="344"/>
      <c r="B72" s="416"/>
      <c r="C72" s="214"/>
      <c r="D72" s="241"/>
      <c r="E72" s="241"/>
      <c r="F72" s="240"/>
      <c r="G72" s="240"/>
    </row>
    <row r="73" spans="1:7" ht="27.6" x14ac:dyDescent="0.25">
      <c r="A73" s="344">
        <v>17</v>
      </c>
      <c r="B73" s="416"/>
      <c r="C73" s="214" t="s">
        <v>188</v>
      </c>
      <c r="D73" s="241" t="s">
        <v>44</v>
      </c>
      <c r="E73" s="241">
        <v>4</v>
      </c>
      <c r="F73" s="240"/>
      <c r="G73" s="216"/>
    </row>
    <row r="74" spans="1:7" x14ac:dyDescent="0.25">
      <c r="A74" s="344"/>
      <c r="B74" s="416"/>
      <c r="C74" s="214"/>
      <c r="D74" s="241"/>
      <c r="E74" s="241"/>
      <c r="F74" s="240"/>
      <c r="G74" s="240"/>
    </row>
    <row r="75" spans="1:7" x14ac:dyDescent="0.25">
      <c r="A75" s="344"/>
      <c r="B75" s="416"/>
      <c r="C75" s="214" t="s">
        <v>189</v>
      </c>
      <c r="D75" s="241"/>
      <c r="E75" s="241"/>
      <c r="F75" s="240"/>
      <c r="G75" s="216"/>
    </row>
    <row r="76" spans="1:7" x14ac:dyDescent="0.25">
      <c r="A76" s="344"/>
      <c r="B76" s="416"/>
      <c r="C76" s="214"/>
      <c r="D76" s="241"/>
      <c r="E76" s="241"/>
      <c r="F76" s="240"/>
      <c r="G76" s="240"/>
    </row>
    <row r="77" spans="1:7" ht="16.2" x14ac:dyDescent="0.25">
      <c r="A77" s="344">
        <v>18</v>
      </c>
      <c r="B77" s="416"/>
      <c r="C77" s="214" t="s">
        <v>190</v>
      </c>
      <c r="D77" s="259" t="s">
        <v>948</v>
      </c>
      <c r="E77" s="241">
        <v>168</v>
      </c>
      <c r="F77" s="240"/>
      <c r="G77" s="216"/>
    </row>
    <row r="78" spans="1:7" x14ac:dyDescent="0.25">
      <c r="A78" s="344"/>
      <c r="B78" s="416"/>
      <c r="C78" s="214"/>
      <c r="D78" s="241"/>
      <c r="E78" s="241"/>
      <c r="F78" s="240"/>
      <c r="G78" s="216"/>
    </row>
    <row r="79" spans="1:7" ht="16.2" x14ac:dyDescent="0.25">
      <c r="A79" s="344">
        <v>19</v>
      </c>
      <c r="B79" s="416"/>
      <c r="C79" s="214" t="s">
        <v>191</v>
      </c>
      <c r="D79" s="259" t="s">
        <v>948</v>
      </c>
      <c r="E79" s="241">
        <v>49</v>
      </c>
      <c r="F79" s="240"/>
      <c r="G79" s="216"/>
    </row>
    <row r="80" spans="1:7" x14ac:dyDescent="0.25">
      <c r="A80" s="344"/>
      <c r="B80" s="416"/>
      <c r="C80" s="214"/>
      <c r="D80" s="241"/>
      <c r="E80" s="241"/>
      <c r="F80" s="240"/>
      <c r="G80" s="240"/>
    </row>
    <row r="81" spans="1:7" x14ac:dyDescent="0.25">
      <c r="A81" s="344"/>
      <c r="B81" s="416"/>
      <c r="C81" s="214" t="s">
        <v>192</v>
      </c>
      <c r="D81" s="241"/>
      <c r="E81" s="241"/>
      <c r="F81" s="240"/>
      <c r="G81" s="216"/>
    </row>
    <row r="82" spans="1:7" x14ac:dyDescent="0.25">
      <c r="A82" s="344"/>
      <c r="B82" s="416"/>
      <c r="C82" s="214"/>
      <c r="D82" s="241"/>
      <c r="E82" s="241"/>
      <c r="F82" s="240"/>
      <c r="G82" s="240"/>
    </row>
    <row r="83" spans="1:7" ht="27.6" x14ac:dyDescent="0.25">
      <c r="A83" s="344">
        <v>20</v>
      </c>
      <c r="B83" s="416"/>
      <c r="C83" s="214" t="s">
        <v>193</v>
      </c>
      <c r="D83" s="241" t="s">
        <v>44</v>
      </c>
      <c r="E83" s="241">
        <v>2</v>
      </c>
      <c r="F83" s="240"/>
      <c r="G83" s="216"/>
    </row>
    <row r="84" spans="1:7" x14ac:dyDescent="0.25">
      <c r="A84" s="344"/>
      <c r="B84" s="416"/>
      <c r="C84" s="214"/>
      <c r="D84" s="241"/>
      <c r="E84" s="241"/>
      <c r="F84" s="240"/>
      <c r="G84" s="240"/>
    </row>
    <row r="85" spans="1:7" x14ac:dyDescent="0.25">
      <c r="A85" s="345"/>
      <c r="B85" s="416"/>
      <c r="D85" s="259"/>
      <c r="E85" s="259"/>
      <c r="F85" s="260"/>
      <c r="G85" s="215"/>
    </row>
    <row r="86" spans="1:7" x14ac:dyDescent="0.25">
      <c r="A86" s="386" t="s">
        <v>145</v>
      </c>
      <c r="B86" s="386"/>
      <c r="C86" s="353"/>
      <c r="D86" s="323"/>
      <c r="E86" s="323"/>
      <c r="F86" s="324"/>
      <c r="G86" s="325"/>
    </row>
    <row r="87" spans="1:7" x14ac:dyDescent="0.25">
      <c r="A87" s="311"/>
      <c r="B87" s="311"/>
      <c r="C87" s="312"/>
    </row>
    <row r="88" spans="1:7" x14ac:dyDescent="0.25">
      <c r="A88" s="378"/>
      <c r="B88" s="378"/>
      <c r="C88" s="314"/>
      <c r="D88" s="315"/>
      <c r="E88" s="316"/>
      <c r="F88" s="200"/>
      <c r="G88" s="218"/>
    </row>
    <row r="89" spans="1:7" ht="14.4" customHeight="1" x14ac:dyDescent="0.25">
      <c r="A89" s="204" t="s">
        <v>146</v>
      </c>
      <c r="B89" s="204" t="s">
        <v>949</v>
      </c>
      <c r="C89" s="203" t="s">
        <v>147</v>
      </c>
      <c r="D89" s="204" t="s">
        <v>148</v>
      </c>
      <c r="E89" s="205" t="s">
        <v>149</v>
      </c>
      <c r="F89" s="205" t="s">
        <v>150</v>
      </c>
      <c r="G89" s="219"/>
    </row>
    <row r="90" spans="1:7" x14ac:dyDescent="0.25">
      <c r="A90" s="204"/>
      <c r="B90" s="204" t="s">
        <v>950</v>
      </c>
      <c r="C90" s="208"/>
      <c r="D90" s="204"/>
      <c r="E90" s="205"/>
      <c r="F90" s="220"/>
      <c r="G90" s="221"/>
    </row>
    <row r="91" spans="1:7" x14ac:dyDescent="0.25">
      <c r="A91" s="405"/>
      <c r="B91" s="405"/>
      <c r="C91" s="208"/>
      <c r="D91" s="206"/>
      <c r="E91" s="206"/>
      <c r="F91" s="206" t="s">
        <v>151</v>
      </c>
      <c r="G91" s="222" t="s">
        <v>152</v>
      </c>
    </row>
    <row r="92" spans="1:7" x14ac:dyDescent="0.25">
      <c r="A92" s="406"/>
      <c r="B92" s="406"/>
      <c r="C92" s="210"/>
      <c r="D92" s="211">
        <v>1</v>
      </c>
      <c r="E92" s="211">
        <v>2</v>
      </c>
      <c r="F92" s="211">
        <v>3</v>
      </c>
      <c r="G92" s="211">
        <f>+F92+1</f>
        <v>4</v>
      </c>
    </row>
    <row r="93" spans="1:7" x14ac:dyDescent="0.25">
      <c r="A93" s="407"/>
      <c r="B93" s="407"/>
      <c r="C93" s="224"/>
      <c r="D93" s="225"/>
      <c r="E93" s="226"/>
      <c r="F93" s="226"/>
      <c r="G93" s="227" t="s">
        <v>153</v>
      </c>
    </row>
    <row r="94" spans="1:7" x14ac:dyDescent="0.25">
      <c r="A94" s="344"/>
      <c r="B94" s="344"/>
      <c r="C94" s="275"/>
      <c r="D94" s="259"/>
      <c r="E94" s="259"/>
      <c r="F94" s="260"/>
      <c r="G94" s="260"/>
    </row>
    <row r="95" spans="1:7" x14ac:dyDescent="0.25">
      <c r="A95" s="344"/>
      <c r="B95" s="344"/>
      <c r="C95" s="228" t="s">
        <v>50</v>
      </c>
      <c r="D95" s="259"/>
      <c r="E95" s="259"/>
      <c r="F95" s="260"/>
      <c r="G95" s="215"/>
    </row>
    <row r="96" spans="1:7" x14ac:dyDescent="0.25">
      <c r="A96" s="344"/>
      <c r="B96" s="344"/>
      <c r="C96" s="228"/>
      <c r="D96" s="259"/>
      <c r="E96" s="259"/>
      <c r="F96" s="260"/>
      <c r="G96" s="260"/>
    </row>
    <row r="97" spans="1:7" x14ac:dyDescent="0.25">
      <c r="A97" s="344"/>
      <c r="B97" s="344"/>
      <c r="C97" s="228" t="s">
        <v>41</v>
      </c>
      <c r="D97" s="259"/>
      <c r="E97" s="259"/>
      <c r="F97" s="260"/>
      <c r="G97" s="215"/>
    </row>
    <row r="98" spans="1:7" x14ac:dyDescent="0.25">
      <c r="A98" s="344"/>
      <c r="B98" s="344"/>
      <c r="C98" s="228"/>
      <c r="D98" s="259"/>
      <c r="E98" s="259"/>
      <c r="F98" s="260"/>
      <c r="G98" s="260"/>
    </row>
    <row r="99" spans="1:7" x14ac:dyDescent="0.25">
      <c r="A99" s="344"/>
      <c r="B99" s="344"/>
      <c r="C99" s="228" t="s">
        <v>55</v>
      </c>
      <c r="D99" s="259"/>
      <c r="E99" s="259"/>
      <c r="F99" s="260"/>
      <c r="G99" s="215"/>
    </row>
    <row r="100" spans="1:7" x14ac:dyDescent="0.25">
      <c r="A100" s="344"/>
      <c r="B100" s="344"/>
      <c r="C100" s="228"/>
      <c r="D100" s="259"/>
      <c r="E100" s="259"/>
      <c r="F100" s="260"/>
      <c r="G100" s="215"/>
    </row>
    <row r="101" spans="1:7" ht="27.6" x14ac:dyDescent="0.25">
      <c r="A101" s="344"/>
      <c r="B101" s="344"/>
      <c r="C101" s="228" t="s">
        <v>162</v>
      </c>
      <c r="D101" s="259"/>
      <c r="E101" s="259"/>
      <c r="F101" s="260"/>
      <c r="G101" s="215"/>
    </row>
    <row r="102" spans="1:7" x14ac:dyDescent="0.25">
      <c r="A102" s="344"/>
      <c r="B102" s="344"/>
      <c r="C102" s="228"/>
      <c r="D102" s="259"/>
      <c r="E102" s="259"/>
      <c r="F102" s="260"/>
      <c r="G102" s="260"/>
    </row>
    <row r="103" spans="1:7" x14ac:dyDescent="0.25">
      <c r="A103" s="344"/>
      <c r="B103" s="344"/>
      <c r="C103" s="228" t="s">
        <v>123</v>
      </c>
      <c r="D103" s="259"/>
      <c r="E103" s="259"/>
      <c r="F103" s="260"/>
      <c r="G103" s="215"/>
    </row>
    <row r="104" spans="1:7" x14ac:dyDescent="0.25">
      <c r="A104" s="344"/>
      <c r="B104" s="344"/>
      <c r="C104" s="228"/>
      <c r="D104" s="259"/>
      <c r="E104" s="259"/>
      <c r="F104" s="260"/>
      <c r="G104" s="260"/>
    </row>
    <row r="105" spans="1:7" x14ac:dyDescent="0.25">
      <c r="A105" s="344"/>
      <c r="B105" s="344"/>
      <c r="C105" s="228" t="s">
        <v>195</v>
      </c>
      <c r="D105" s="259"/>
      <c r="E105" s="259"/>
      <c r="F105" s="260"/>
      <c r="G105" s="215"/>
    </row>
    <row r="106" spans="1:7" x14ac:dyDescent="0.25">
      <c r="A106" s="344"/>
      <c r="B106" s="344"/>
      <c r="C106" s="228"/>
      <c r="D106" s="259"/>
      <c r="E106" s="259"/>
      <c r="F106" s="260"/>
      <c r="G106" s="260"/>
    </row>
    <row r="107" spans="1:7" x14ac:dyDescent="0.25">
      <c r="A107" s="344"/>
      <c r="B107" s="344"/>
      <c r="C107" s="275" t="s">
        <v>196</v>
      </c>
      <c r="D107" s="259"/>
      <c r="E107" s="259"/>
      <c r="F107" s="260"/>
      <c r="G107" s="215"/>
    </row>
    <row r="108" spans="1:7" x14ac:dyDescent="0.25">
      <c r="A108" s="344"/>
      <c r="B108" s="344"/>
      <c r="C108" s="275"/>
      <c r="D108" s="259"/>
      <c r="E108" s="259"/>
      <c r="F108" s="260"/>
      <c r="G108" s="260"/>
    </row>
    <row r="109" spans="1:7" ht="27.6" x14ac:dyDescent="0.25">
      <c r="A109" s="344"/>
      <c r="B109" s="344"/>
      <c r="C109" s="275" t="s">
        <v>197</v>
      </c>
      <c r="D109" s="259"/>
      <c r="E109" s="259"/>
      <c r="F109" s="260"/>
      <c r="G109" s="215"/>
    </row>
    <row r="110" spans="1:7" x14ac:dyDescent="0.25">
      <c r="A110" s="344"/>
      <c r="B110" s="344"/>
      <c r="C110" s="275"/>
      <c r="D110" s="259"/>
      <c r="E110" s="259"/>
      <c r="F110" s="260"/>
      <c r="G110" s="260"/>
    </row>
    <row r="111" spans="1:7" x14ac:dyDescent="0.25">
      <c r="A111" s="344"/>
      <c r="B111" s="344"/>
      <c r="C111" s="275" t="s">
        <v>198</v>
      </c>
      <c r="D111" s="259"/>
      <c r="E111" s="259"/>
      <c r="F111" s="260"/>
      <c r="G111" s="215"/>
    </row>
    <row r="112" spans="1:7" x14ac:dyDescent="0.25">
      <c r="A112" s="344"/>
      <c r="B112" s="344"/>
      <c r="C112" s="275"/>
      <c r="D112" s="259"/>
      <c r="E112" s="259"/>
      <c r="F112" s="260"/>
      <c r="G112" s="260"/>
    </row>
    <row r="113" spans="1:7" x14ac:dyDescent="0.25">
      <c r="A113" s="344"/>
      <c r="B113" s="344"/>
      <c r="C113" s="275" t="s">
        <v>199</v>
      </c>
      <c r="D113" s="259"/>
      <c r="E113" s="259"/>
      <c r="F113" s="260"/>
      <c r="G113" s="215"/>
    </row>
    <row r="114" spans="1:7" x14ac:dyDescent="0.25">
      <c r="A114" s="344"/>
      <c r="B114" s="344"/>
      <c r="C114" s="275"/>
      <c r="D114" s="259"/>
      <c r="E114" s="259"/>
      <c r="F114" s="260"/>
      <c r="G114" s="260"/>
    </row>
    <row r="115" spans="1:7" x14ac:dyDescent="0.25">
      <c r="A115" s="344"/>
      <c r="B115" s="344"/>
      <c r="C115" s="228" t="s">
        <v>200</v>
      </c>
      <c r="D115" s="259"/>
      <c r="E115" s="259"/>
      <c r="F115" s="260"/>
      <c r="G115" s="215"/>
    </row>
    <row r="116" spans="1:7" x14ac:dyDescent="0.25">
      <c r="A116" s="344"/>
      <c r="B116" s="344"/>
      <c r="C116" s="275"/>
      <c r="D116" s="259"/>
      <c r="E116" s="259"/>
      <c r="F116" s="260"/>
      <c r="G116" s="260"/>
    </row>
    <row r="117" spans="1:7" x14ac:dyDescent="0.25">
      <c r="A117" s="344"/>
      <c r="B117" s="344"/>
      <c r="C117" s="275" t="s">
        <v>201</v>
      </c>
      <c r="D117" s="259"/>
      <c r="E117" s="259"/>
      <c r="F117" s="260"/>
      <c r="G117" s="215"/>
    </row>
    <row r="118" spans="1:7" x14ac:dyDescent="0.25">
      <c r="A118" s="344"/>
      <c r="B118" s="344"/>
      <c r="C118" s="275"/>
      <c r="D118" s="259"/>
      <c r="E118" s="259"/>
      <c r="F118" s="260"/>
      <c r="G118" s="260"/>
    </row>
    <row r="119" spans="1:7" x14ac:dyDescent="0.25">
      <c r="A119" s="344"/>
      <c r="B119" s="344"/>
      <c r="C119" s="228" t="s">
        <v>202</v>
      </c>
      <c r="D119" s="259"/>
      <c r="E119" s="259"/>
      <c r="F119" s="260"/>
      <c r="G119" s="215"/>
    </row>
    <row r="120" spans="1:7" x14ac:dyDescent="0.25">
      <c r="A120" s="344"/>
      <c r="B120" s="344"/>
      <c r="C120" s="275"/>
      <c r="D120" s="259"/>
      <c r="E120" s="259"/>
      <c r="F120" s="260"/>
      <c r="G120" s="260"/>
    </row>
    <row r="121" spans="1:7" ht="27.6" x14ac:dyDescent="0.25">
      <c r="A121" s="344"/>
      <c r="B121" s="344"/>
      <c r="C121" s="275" t="s">
        <v>203</v>
      </c>
      <c r="D121" s="259"/>
      <c r="E121" s="259"/>
      <c r="F121" s="260"/>
      <c r="G121" s="215"/>
    </row>
    <row r="122" spans="1:7" x14ac:dyDescent="0.25">
      <c r="A122" s="344"/>
      <c r="B122" s="344"/>
      <c r="C122" s="275"/>
      <c r="D122" s="259"/>
      <c r="E122" s="259"/>
      <c r="F122" s="260"/>
      <c r="G122" s="260"/>
    </row>
    <row r="123" spans="1:7" x14ac:dyDescent="0.25">
      <c r="A123" s="344"/>
      <c r="B123" s="344"/>
      <c r="C123" s="275" t="s">
        <v>60</v>
      </c>
      <c r="D123" s="259"/>
      <c r="E123" s="259"/>
      <c r="F123" s="260"/>
      <c r="G123" s="215"/>
    </row>
    <row r="124" spans="1:7" x14ac:dyDescent="0.25">
      <c r="A124" s="344"/>
      <c r="B124" s="344"/>
      <c r="C124" s="275"/>
      <c r="D124" s="259"/>
      <c r="E124" s="259"/>
      <c r="F124" s="260"/>
      <c r="G124" s="260"/>
    </row>
    <row r="125" spans="1:7" x14ac:dyDescent="0.25">
      <c r="A125" s="344"/>
      <c r="B125" s="344"/>
      <c r="C125" s="228" t="s">
        <v>48</v>
      </c>
      <c r="D125" s="259"/>
      <c r="E125" s="259"/>
      <c r="F125" s="260"/>
      <c r="G125" s="215"/>
    </row>
    <row r="126" spans="1:7" x14ac:dyDescent="0.25">
      <c r="A126" s="344"/>
      <c r="B126" s="344"/>
      <c r="C126" s="275"/>
      <c r="D126" s="259"/>
      <c r="E126" s="259"/>
      <c r="F126" s="260"/>
      <c r="G126" s="260"/>
    </row>
    <row r="127" spans="1:7" ht="16.2" x14ac:dyDescent="0.25">
      <c r="A127" s="344">
        <v>21</v>
      </c>
      <c r="B127" s="344"/>
      <c r="C127" s="275" t="s">
        <v>204</v>
      </c>
      <c r="D127" s="259" t="s">
        <v>948</v>
      </c>
      <c r="E127" s="259">
        <v>9</v>
      </c>
      <c r="F127" s="260"/>
      <c r="G127" s="215"/>
    </row>
    <row r="128" spans="1:7" x14ac:dyDescent="0.25">
      <c r="A128" s="344"/>
      <c r="B128" s="344"/>
      <c r="C128" s="275"/>
      <c r="D128" s="259"/>
      <c r="E128" s="259"/>
      <c r="F128" s="260"/>
      <c r="G128" s="260"/>
    </row>
    <row r="129" spans="1:7" x14ac:dyDescent="0.25">
      <c r="A129" s="344"/>
      <c r="B129" s="344"/>
      <c r="C129" s="275" t="s">
        <v>56</v>
      </c>
      <c r="D129" s="259"/>
      <c r="E129" s="259"/>
      <c r="F129" s="260"/>
      <c r="G129" s="215"/>
    </row>
    <row r="130" spans="1:7" x14ac:dyDescent="0.25">
      <c r="A130" s="344"/>
      <c r="B130" s="344"/>
      <c r="C130" s="275"/>
      <c r="D130" s="259"/>
      <c r="E130" s="259"/>
      <c r="F130" s="260"/>
      <c r="G130" s="260"/>
    </row>
    <row r="131" spans="1:7" x14ac:dyDescent="0.25">
      <c r="A131" s="344"/>
      <c r="B131" s="344"/>
      <c r="C131" s="228" t="s">
        <v>57</v>
      </c>
      <c r="D131" s="259"/>
      <c r="E131" s="259"/>
      <c r="F131" s="260"/>
      <c r="G131" s="215"/>
    </row>
    <row r="132" spans="1:7" x14ac:dyDescent="0.25">
      <c r="A132" s="344"/>
      <c r="B132" s="344"/>
      <c r="C132" s="275"/>
      <c r="D132" s="259"/>
      <c r="E132" s="259"/>
      <c r="F132" s="260"/>
      <c r="G132" s="260"/>
    </row>
    <row r="133" spans="1:7" x14ac:dyDescent="0.25">
      <c r="A133" s="344">
        <v>22</v>
      </c>
      <c r="B133" s="344"/>
      <c r="C133" s="275" t="s">
        <v>205</v>
      </c>
      <c r="D133" s="259" t="s">
        <v>44</v>
      </c>
      <c r="E133" s="259">
        <v>36</v>
      </c>
      <c r="F133" s="260"/>
      <c r="G133" s="215"/>
    </row>
    <row r="134" spans="1:7" x14ac:dyDescent="0.25">
      <c r="A134" s="344"/>
      <c r="B134" s="344"/>
      <c r="C134" s="275"/>
      <c r="D134" s="259"/>
      <c r="E134" s="259"/>
      <c r="F134" s="260"/>
      <c r="G134" s="260"/>
    </row>
    <row r="135" spans="1:7" x14ac:dyDescent="0.25">
      <c r="A135" s="344"/>
      <c r="B135" s="344"/>
      <c r="C135" s="275"/>
      <c r="D135" s="259"/>
      <c r="E135" s="259"/>
      <c r="F135" s="260"/>
      <c r="G135" s="215"/>
    </row>
    <row r="136" spans="1:7" x14ac:dyDescent="0.25">
      <c r="A136" s="345"/>
      <c r="B136" s="344"/>
      <c r="C136" s="275"/>
      <c r="D136" s="259"/>
      <c r="E136" s="259"/>
      <c r="F136" s="260"/>
      <c r="G136" s="216"/>
    </row>
    <row r="137" spans="1:7" x14ac:dyDescent="0.25">
      <c r="A137" s="351" t="s">
        <v>145</v>
      </c>
      <c r="B137" s="351"/>
      <c r="C137" s="353"/>
      <c r="D137" s="229"/>
      <c r="E137" s="229"/>
      <c r="F137" s="230"/>
      <c r="G137" s="231"/>
    </row>
    <row r="138" spans="1:7" x14ac:dyDescent="0.25">
      <c r="C138" s="232"/>
      <c r="D138" s="233"/>
      <c r="E138" s="233"/>
      <c r="F138" s="234"/>
      <c r="G138" s="235"/>
    </row>
    <row r="139" spans="1:7" x14ac:dyDescent="0.25">
      <c r="A139" s="313"/>
      <c r="B139" s="313"/>
      <c r="C139" s="314"/>
      <c r="D139" s="315"/>
      <c r="E139" s="316"/>
      <c r="F139" s="200"/>
      <c r="G139" s="218"/>
    </row>
    <row r="140" spans="1:7" ht="14.4" customHeight="1" x14ac:dyDescent="0.25">
      <c r="A140" s="202" t="s">
        <v>146</v>
      </c>
      <c r="B140" s="204" t="s">
        <v>949</v>
      </c>
      <c r="C140" s="203" t="s">
        <v>147</v>
      </c>
      <c r="D140" s="204" t="s">
        <v>148</v>
      </c>
      <c r="E140" s="205" t="s">
        <v>149</v>
      </c>
      <c r="F140" s="205" t="s">
        <v>150</v>
      </c>
      <c r="G140" s="219"/>
    </row>
    <row r="141" spans="1:7" x14ac:dyDescent="0.25">
      <c r="A141" s="202"/>
      <c r="B141" s="204" t="s">
        <v>950</v>
      </c>
      <c r="C141" s="203"/>
      <c r="D141" s="204"/>
      <c r="E141" s="205"/>
      <c r="F141" s="220"/>
      <c r="G141" s="221"/>
    </row>
    <row r="142" spans="1:7" x14ac:dyDescent="0.25">
      <c r="A142" s="202"/>
      <c r="B142" s="202"/>
      <c r="C142" s="203"/>
      <c r="D142" s="206"/>
      <c r="E142" s="206"/>
      <c r="F142" s="206" t="s">
        <v>151</v>
      </c>
      <c r="G142" s="222" t="s">
        <v>152</v>
      </c>
    </row>
    <row r="143" spans="1:7" x14ac:dyDescent="0.25">
      <c r="A143" s="209"/>
      <c r="B143" s="209"/>
      <c r="C143" s="210"/>
      <c r="D143" s="211">
        <v>1</v>
      </c>
      <c r="E143" s="211">
        <v>2</v>
      </c>
      <c r="F143" s="211">
        <v>3</v>
      </c>
      <c r="G143" s="211">
        <f>+F143+1</f>
        <v>4</v>
      </c>
    </row>
    <row r="144" spans="1:7" x14ac:dyDescent="0.25">
      <c r="A144" s="223"/>
      <c r="B144" s="223"/>
      <c r="C144" s="224"/>
      <c r="D144" s="225"/>
      <c r="E144" s="226"/>
      <c r="F144" s="226"/>
      <c r="G144" s="227" t="s">
        <v>153</v>
      </c>
    </row>
    <row r="145" spans="1:7" x14ac:dyDescent="0.25">
      <c r="A145" s="348"/>
      <c r="B145" s="344"/>
      <c r="C145" s="275"/>
      <c r="D145" s="259"/>
      <c r="E145" s="259"/>
      <c r="F145" s="260"/>
      <c r="G145" s="260"/>
    </row>
    <row r="146" spans="1:7" x14ac:dyDescent="0.25">
      <c r="A146" s="344"/>
      <c r="B146" s="344"/>
      <c r="C146" s="228" t="s">
        <v>58</v>
      </c>
      <c r="D146" s="259"/>
      <c r="E146" s="259"/>
      <c r="F146" s="260"/>
      <c r="G146" s="215"/>
    </row>
    <row r="147" spans="1:7" x14ac:dyDescent="0.25">
      <c r="A147" s="344"/>
      <c r="B147" s="344"/>
      <c r="C147" s="228"/>
      <c r="D147" s="259"/>
      <c r="E147" s="259"/>
      <c r="F147" s="260"/>
      <c r="G147" s="260"/>
    </row>
    <row r="148" spans="1:7" x14ac:dyDescent="0.25">
      <c r="A148" s="344"/>
      <c r="B148" s="344"/>
      <c r="C148" s="228" t="s">
        <v>117</v>
      </c>
      <c r="D148" s="259"/>
      <c r="E148" s="259"/>
      <c r="F148" s="260"/>
      <c r="G148" s="215"/>
    </row>
    <row r="149" spans="1:7" x14ac:dyDescent="0.25">
      <c r="A149" s="344"/>
      <c r="B149" s="344"/>
      <c r="C149" s="228"/>
      <c r="D149" s="259"/>
      <c r="E149" s="259"/>
      <c r="F149" s="260"/>
      <c r="G149" s="260"/>
    </row>
    <row r="150" spans="1:7" x14ac:dyDescent="0.25">
      <c r="A150" s="344"/>
      <c r="B150" s="344"/>
      <c r="C150" s="228" t="s">
        <v>206</v>
      </c>
      <c r="D150" s="259"/>
      <c r="E150" s="259"/>
      <c r="F150" s="260"/>
      <c r="G150" s="215"/>
    </row>
    <row r="151" spans="1:7" x14ac:dyDescent="0.25">
      <c r="A151" s="344"/>
      <c r="B151" s="344"/>
      <c r="C151" s="275"/>
      <c r="D151" s="259"/>
      <c r="E151" s="259"/>
      <c r="F151" s="260"/>
      <c r="G151" s="260"/>
    </row>
    <row r="152" spans="1:7" x14ac:dyDescent="0.25">
      <c r="A152" s="344"/>
      <c r="B152" s="344"/>
      <c r="C152" s="228" t="s">
        <v>67</v>
      </c>
      <c r="D152" s="259"/>
      <c r="E152" s="259"/>
      <c r="F152" s="260"/>
      <c r="G152" s="215"/>
    </row>
    <row r="153" spans="1:7" x14ac:dyDescent="0.25">
      <c r="A153" s="344"/>
      <c r="B153" s="344"/>
      <c r="C153" s="228"/>
      <c r="D153" s="259"/>
      <c r="E153" s="259"/>
      <c r="F153" s="260"/>
      <c r="G153" s="260"/>
    </row>
    <row r="154" spans="1:7" ht="27.6" x14ac:dyDescent="0.25">
      <c r="A154" s="344"/>
      <c r="B154" s="344"/>
      <c r="C154" s="228" t="s">
        <v>207</v>
      </c>
      <c r="D154" s="259"/>
      <c r="E154" s="259"/>
      <c r="F154" s="260"/>
      <c r="G154" s="215"/>
    </row>
    <row r="155" spans="1:7" x14ac:dyDescent="0.25">
      <c r="A155" s="344"/>
      <c r="B155" s="344"/>
      <c r="C155" s="275"/>
      <c r="D155" s="259"/>
      <c r="E155" s="259"/>
      <c r="F155" s="260"/>
      <c r="G155" s="260"/>
    </row>
    <row r="156" spans="1:7" x14ac:dyDescent="0.25">
      <c r="A156" s="344"/>
      <c r="B156" s="344"/>
      <c r="C156" s="275" t="s">
        <v>123</v>
      </c>
      <c r="D156" s="259"/>
      <c r="E156" s="259"/>
      <c r="F156" s="260"/>
      <c r="G156" s="215"/>
    </row>
    <row r="157" spans="1:7" x14ac:dyDescent="0.25">
      <c r="A157" s="344"/>
      <c r="B157" s="344"/>
      <c r="C157" s="275"/>
      <c r="D157" s="259"/>
      <c r="E157" s="259"/>
      <c r="F157" s="260"/>
      <c r="G157" s="260"/>
    </row>
    <row r="158" spans="1:7" ht="27.6" x14ac:dyDescent="0.25">
      <c r="A158" s="344"/>
      <c r="B158" s="344"/>
      <c r="C158" s="228" t="s">
        <v>208</v>
      </c>
      <c r="D158" s="259"/>
      <c r="E158" s="259"/>
      <c r="F158" s="260"/>
      <c r="G158" s="215"/>
    </row>
    <row r="159" spans="1:7" x14ac:dyDescent="0.25">
      <c r="A159" s="344"/>
      <c r="B159" s="344"/>
      <c r="C159" s="228"/>
      <c r="D159" s="259"/>
      <c r="E159" s="259"/>
      <c r="F159" s="260"/>
      <c r="G159" s="260"/>
    </row>
    <row r="160" spans="1:7" x14ac:dyDescent="0.25">
      <c r="A160" s="344"/>
      <c r="B160" s="344"/>
      <c r="C160" s="228" t="s">
        <v>209</v>
      </c>
      <c r="D160" s="259"/>
      <c r="E160" s="259"/>
      <c r="F160" s="260"/>
      <c r="G160" s="215"/>
    </row>
    <row r="161" spans="1:7" x14ac:dyDescent="0.25">
      <c r="A161" s="344"/>
      <c r="B161" s="344"/>
      <c r="C161" s="275"/>
      <c r="D161" s="259"/>
      <c r="E161" s="259"/>
      <c r="F161" s="260"/>
      <c r="G161" s="260"/>
    </row>
    <row r="162" spans="1:7" x14ac:dyDescent="0.25">
      <c r="A162" s="344"/>
      <c r="B162" s="344"/>
      <c r="C162" s="275" t="s">
        <v>210</v>
      </c>
      <c r="D162" s="259"/>
      <c r="E162" s="259"/>
      <c r="F162" s="260"/>
      <c r="G162" s="215"/>
    </row>
    <row r="163" spans="1:7" x14ac:dyDescent="0.25">
      <c r="A163" s="344"/>
      <c r="B163" s="344"/>
      <c r="C163" s="275"/>
      <c r="D163" s="259"/>
      <c r="E163" s="259"/>
      <c r="F163" s="260"/>
      <c r="G163" s="260"/>
    </row>
    <row r="164" spans="1:7" x14ac:dyDescent="0.25">
      <c r="A164" s="344"/>
      <c r="B164" s="344"/>
      <c r="C164" s="275" t="s">
        <v>211</v>
      </c>
      <c r="D164" s="259"/>
      <c r="E164" s="259"/>
      <c r="F164" s="260"/>
      <c r="G164" s="215"/>
    </row>
    <row r="165" spans="1:7" x14ac:dyDescent="0.25">
      <c r="A165" s="344"/>
      <c r="B165" s="344"/>
      <c r="C165" s="275"/>
      <c r="D165" s="259"/>
      <c r="E165" s="259"/>
      <c r="F165" s="260"/>
      <c r="G165" s="260"/>
    </row>
    <row r="166" spans="1:7" ht="27.6" x14ac:dyDescent="0.25">
      <c r="A166" s="344"/>
      <c r="B166" s="344"/>
      <c r="C166" s="275" t="s">
        <v>212</v>
      </c>
      <c r="D166" s="259"/>
      <c r="E166" s="259"/>
      <c r="F166" s="260"/>
      <c r="G166" s="215"/>
    </row>
    <row r="167" spans="1:7" x14ac:dyDescent="0.25">
      <c r="A167" s="344"/>
      <c r="B167" s="344"/>
      <c r="C167" s="275"/>
      <c r="D167" s="259"/>
      <c r="E167" s="259"/>
      <c r="F167" s="260"/>
      <c r="G167" s="215"/>
    </row>
    <row r="168" spans="1:7" x14ac:dyDescent="0.25">
      <c r="A168" s="344"/>
      <c r="B168" s="344"/>
      <c r="C168" s="275" t="s">
        <v>213</v>
      </c>
      <c r="D168" s="259"/>
      <c r="E168" s="259"/>
      <c r="F168" s="260"/>
      <c r="G168" s="260"/>
    </row>
    <row r="169" spans="1:7" x14ac:dyDescent="0.25">
      <c r="A169" s="344"/>
      <c r="B169" s="344"/>
      <c r="C169" s="228"/>
      <c r="D169" s="259"/>
      <c r="E169" s="259"/>
      <c r="F169" s="260"/>
      <c r="G169" s="215"/>
    </row>
    <row r="170" spans="1:7" x14ac:dyDescent="0.25">
      <c r="A170" s="344"/>
      <c r="B170" s="344"/>
      <c r="C170" s="228" t="s">
        <v>214</v>
      </c>
      <c r="D170" s="259"/>
      <c r="E170" s="259"/>
      <c r="F170" s="260"/>
      <c r="G170" s="260"/>
    </row>
    <row r="171" spans="1:7" x14ac:dyDescent="0.25">
      <c r="A171" s="344"/>
      <c r="B171" s="344"/>
      <c r="C171" s="228"/>
      <c r="D171" s="259"/>
      <c r="E171" s="259"/>
      <c r="F171" s="260"/>
      <c r="G171" s="215"/>
    </row>
    <row r="172" spans="1:7" ht="41.4" x14ac:dyDescent="0.25">
      <c r="A172" s="344"/>
      <c r="B172" s="344"/>
      <c r="C172" s="275" t="s">
        <v>215</v>
      </c>
      <c r="D172" s="259"/>
      <c r="E172" s="259"/>
      <c r="F172" s="260"/>
      <c r="G172" s="260"/>
    </row>
    <row r="173" spans="1:7" x14ac:dyDescent="0.25">
      <c r="A173" s="344"/>
      <c r="B173" s="344"/>
      <c r="C173" s="275"/>
      <c r="D173" s="259"/>
      <c r="E173" s="259"/>
      <c r="F173" s="260"/>
      <c r="G173" s="215"/>
    </row>
    <row r="174" spans="1:7" ht="16.2" x14ac:dyDescent="0.25">
      <c r="A174" s="344">
        <v>23</v>
      </c>
      <c r="B174" s="344"/>
      <c r="C174" s="275" t="s">
        <v>216</v>
      </c>
      <c r="D174" s="259" t="s">
        <v>948</v>
      </c>
      <c r="E174" s="259">
        <v>125</v>
      </c>
      <c r="F174" s="260"/>
      <c r="G174" s="215"/>
    </row>
    <row r="175" spans="1:7" x14ac:dyDescent="0.25">
      <c r="A175" s="344"/>
      <c r="B175" s="344"/>
      <c r="C175" s="275"/>
      <c r="D175" s="259"/>
      <c r="E175" s="259"/>
      <c r="F175" s="260"/>
      <c r="G175" s="215"/>
    </row>
    <row r="176" spans="1:7" ht="16.2" x14ac:dyDescent="0.25">
      <c r="A176" s="344">
        <v>24</v>
      </c>
      <c r="B176" s="344"/>
      <c r="C176" s="275" t="s">
        <v>337</v>
      </c>
      <c r="D176" s="259" t="s">
        <v>948</v>
      </c>
      <c r="E176" s="259">
        <f>100*6</f>
        <v>600</v>
      </c>
      <c r="F176" s="260"/>
      <c r="G176" s="215"/>
    </row>
    <row r="177" spans="1:7" x14ac:dyDescent="0.25">
      <c r="A177" s="344"/>
      <c r="B177" s="344"/>
      <c r="C177" s="275"/>
      <c r="D177" s="259"/>
      <c r="E177" s="259"/>
      <c r="F177" s="260"/>
      <c r="G177" s="215"/>
    </row>
    <row r="178" spans="1:7" x14ac:dyDescent="0.25">
      <c r="A178" s="344"/>
      <c r="B178" s="344"/>
      <c r="C178" s="236"/>
      <c r="D178" s="259"/>
      <c r="E178" s="259"/>
      <c r="F178" s="260"/>
      <c r="G178" s="215"/>
    </row>
    <row r="179" spans="1:7" x14ac:dyDescent="0.25">
      <c r="A179" s="344">
        <v>25</v>
      </c>
      <c r="B179" s="344"/>
      <c r="C179" s="275" t="s">
        <v>217</v>
      </c>
      <c r="D179" s="259" t="s">
        <v>44</v>
      </c>
      <c r="E179" s="259">
        <v>21</v>
      </c>
      <c r="F179" s="260"/>
      <c r="G179" s="260"/>
    </row>
    <row r="180" spans="1:7" x14ac:dyDescent="0.25">
      <c r="A180" s="344"/>
      <c r="B180" s="344"/>
      <c r="C180" s="275"/>
      <c r="D180" s="259"/>
      <c r="E180" s="259"/>
      <c r="F180" s="260"/>
      <c r="G180" s="215"/>
    </row>
    <row r="181" spans="1:7" x14ac:dyDescent="0.25">
      <c r="A181" s="345"/>
      <c r="B181" s="344"/>
      <c r="C181" s="275"/>
      <c r="D181" s="259"/>
      <c r="E181" s="259"/>
      <c r="F181" s="260"/>
      <c r="G181" s="260"/>
    </row>
    <row r="182" spans="1:7" x14ac:dyDescent="0.25">
      <c r="A182" s="353" t="s">
        <v>145</v>
      </c>
      <c r="B182" s="353"/>
      <c r="C182" s="353"/>
      <c r="D182" s="229"/>
      <c r="E182" s="229"/>
      <c r="F182" s="230"/>
      <c r="G182" s="230"/>
    </row>
    <row r="183" spans="1:7" x14ac:dyDescent="0.25">
      <c r="C183" s="237"/>
      <c r="D183" s="233"/>
      <c r="E183" s="233"/>
      <c r="F183" s="234"/>
      <c r="G183" s="234"/>
    </row>
    <row r="184" spans="1:7" x14ac:dyDescent="0.25">
      <c r="A184" s="313"/>
      <c r="B184" s="313"/>
      <c r="C184" s="314"/>
      <c r="D184" s="315"/>
      <c r="E184" s="316"/>
      <c r="F184" s="200"/>
      <c r="G184" s="218"/>
    </row>
    <row r="185" spans="1:7" ht="14.4" customHeight="1" x14ac:dyDescent="0.25">
      <c r="A185" s="202" t="s">
        <v>52</v>
      </c>
      <c r="B185" s="204" t="s">
        <v>949</v>
      </c>
      <c r="C185" s="203" t="s">
        <v>147</v>
      </c>
      <c r="D185" s="204" t="s">
        <v>148</v>
      </c>
      <c r="E185" s="205" t="s">
        <v>149</v>
      </c>
      <c r="F185" s="205" t="s">
        <v>150</v>
      </c>
      <c r="G185" s="219"/>
    </row>
    <row r="186" spans="1:7" x14ac:dyDescent="0.25">
      <c r="A186" s="207"/>
      <c r="B186" s="204" t="s">
        <v>950</v>
      </c>
      <c r="C186" s="208"/>
      <c r="D186" s="204"/>
      <c r="E186" s="205"/>
      <c r="F186" s="220"/>
      <c r="G186" s="221"/>
    </row>
    <row r="187" spans="1:7" x14ac:dyDescent="0.25">
      <c r="A187" s="207"/>
      <c r="B187" s="207"/>
      <c r="C187" s="208"/>
      <c r="D187" s="206"/>
      <c r="E187" s="206"/>
      <c r="F187" s="206" t="s">
        <v>151</v>
      </c>
      <c r="G187" s="222" t="s">
        <v>152</v>
      </c>
    </row>
    <row r="188" spans="1:7" x14ac:dyDescent="0.25">
      <c r="A188" s="209"/>
      <c r="B188" s="209"/>
      <c r="C188" s="210"/>
      <c r="D188" s="211">
        <v>1</v>
      </c>
      <c r="E188" s="211">
        <v>2</v>
      </c>
      <c r="F188" s="211">
        <v>3</v>
      </c>
      <c r="G188" s="211">
        <f>+F188+1</f>
        <v>4</v>
      </c>
    </row>
    <row r="189" spans="1:7" x14ac:dyDescent="0.25">
      <c r="A189" s="223"/>
      <c r="B189" s="223"/>
      <c r="C189" s="224"/>
      <c r="D189" s="225"/>
      <c r="E189" s="226"/>
      <c r="F189" s="226"/>
      <c r="G189" s="227" t="s">
        <v>153</v>
      </c>
    </row>
    <row r="190" spans="1:7" x14ac:dyDescent="0.25">
      <c r="A190" s="348"/>
      <c r="B190" s="344"/>
      <c r="C190" s="275"/>
      <c r="D190" s="259"/>
      <c r="E190" s="259"/>
      <c r="F190" s="260"/>
      <c r="G190" s="260"/>
    </row>
    <row r="191" spans="1:7" x14ac:dyDescent="0.25">
      <c r="A191" s="344"/>
      <c r="B191" s="344"/>
      <c r="C191" s="228" t="s">
        <v>59</v>
      </c>
      <c r="D191" s="259"/>
      <c r="E191" s="259"/>
      <c r="F191" s="260"/>
      <c r="G191" s="215"/>
    </row>
    <row r="192" spans="1:7" x14ac:dyDescent="0.25">
      <c r="A192" s="344"/>
      <c r="B192" s="344"/>
      <c r="C192" s="228"/>
      <c r="E192" s="259"/>
      <c r="F192" s="260"/>
      <c r="G192" s="260"/>
    </row>
    <row r="193" spans="1:7" x14ac:dyDescent="0.25">
      <c r="A193" s="344"/>
      <c r="B193" s="344"/>
      <c r="C193" s="228" t="s">
        <v>218</v>
      </c>
      <c r="D193" s="259"/>
      <c r="E193" s="259"/>
      <c r="F193" s="240"/>
      <c r="G193" s="215"/>
    </row>
    <row r="194" spans="1:7" x14ac:dyDescent="0.25">
      <c r="A194" s="344"/>
      <c r="B194" s="344"/>
      <c r="C194" s="228"/>
      <c r="D194" s="241"/>
      <c r="E194" s="241"/>
      <c r="F194" s="240"/>
      <c r="G194" s="240"/>
    </row>
    <row r="195" spans="1:7" x14ac:dyDescent="0.25">
      <c r="A195" s="344"/>
      <c r="B195" s="344"/>
      <c r="C195" s="228" t="s">
        <v>63</v>
      </c>
      <c r="D195" s="241"/>
      <c r="E195" s="241"/>
      <c r="F195" s="240"/>
      <c r="G195" s="215"/>
    </row>
    <row r="196" spans="1:7" x14ac:dyDescent="0.25">
      <c r="A196" s="344"/>
      <c r="B196" s="344"/>
      <c r="C196" s="228"/>
      <c r="D196" s="241"/>
      <c r="E196" s="241"/>
      <c r="F196" s="240"/>
      <c r="G196" s="240"/>
    </row>
    <row r="197" spans="1:7" x14ac:dyDescent="0.25">
      <c r="A197" s="344"/>
      <c r="B197" s="344"/>
      <c r="C197" s="228" t="s">
        <v>219</v>
      </c>
      <c r="D197" s="241"/>
      <c r="E197" s="241"/>
      <c r="F197" s="240"/>
      <c r="G197" s="215"/>
    </row>
    <row r="198" spans="1:7" x14ac:dyDescent="0.25">
      <c r="A198" s="344"/>
      <c r="B198" s="344"/>
      <c r="C198" s="228"/>
      <c r="D198" s="241"/>
      <c r="E198" s="241"/>
      <c r="F198" s="240"/>
      <c r="G198" s="240"/>
    </row>
    <row r="199" spans="1:7" ht="27.6" x14ac:dyDescent="0.25">
      <c r="A199" s="344"/>
      <c r="B199" s="344"/>
      <c r="C199" s="228" t="s">
        <v>220</v>
      </c>
      <c r="D199" s="241"/>
      <c r="E199" s="241"/>
      <c r="F199" s="240"/>
      <c r="G199" s="215"/>
    </row>
    <row r="200" spans="1:7" x14ac:dyDescent="0.25">
      <c r="A200" s="344"/>
      <c r="B200" s="344"/>
      <c r="C200" s="228"/>
      <c r="D200" s="241"/>
      <c r="E200" s="241"/>
      <c r="F200" s="240"/>
      <c r="G200" s="240"/>
    </row>
    <row r="201" spans="1:7" x14ac:dyDescent="0.25">
      <c r="A201" s="344"/>
      <c r="B201" s="344"/>
      <c r="C201" s="228" t="s">
        <v>123</v>
      </c>
      <c r="D201" s="241"/>
      <c r="E201" s="241"/>
      <c r="F201" s="240"/>
      <c r="G201" s="215"/>
    </row>
    <row r="202" spans="1:7" x14ac:dyDescent="0.25">
      <c r="A202" s="344"/>
      <c r="B202" s="344"/>
      <c r="C202" s="228"/>
      <c r="D202" s="241"/>
      <c r="E202" s="241"/>
      <c r="F202" s="240"/>
      <c r="G202" s="240"/>
    </row>
    <row r="203" spans="1:7" ht="27.6" x14ac:dyDescent="0.25">
      <c r="A203" s="344"/>
      <c r="B203" s="344"/>
      <c r="C203" s="228" t="s">
        <v>208</v>
      </c>
      <c r="D203" s="241"/>
      <c r="E203" s="241"/>
      <c r="F203" s="240"/>
      <c r="G203" s="215"/>
    </row>
    <row r="204" spans="1:7" x14ac:dyDescent="0.25">
      <c r="A204" s="344"/>
      <c r="B204" s="344"/>
      <c r="C204" s="228"/>
      <c r="D204" s="241"/>
      <c r="E204" s="241"/>
      <c r="F204" s="240"/>
      <c r="G204" s="240"/>
    </row>
    <row r="205" spans="1:7" x14ac:dyDescent="0.25">
      <c r="A205" s="344"/>
      <c r="B205" s="344"/>
      <c r="C205" s="228" t="s">
        <v>221</v>
      </c>
      <c r="D205" s="241"/>
      <c r="E205" s="241"/>
      <c r="F205" s="240"/>
      <c r="G205" s="215"/>
    </row>
    <row r="206" spans="1:7" x14ac:dyDescent="0.25">
      <c r="A206" s="344"/>
      <c r="B206" s="344"/>
      <c r="C206" s="228"/>
      <c r="D206" s="241"/>
      <c r="E206" s="241"/>
      <c r="F206" s="240"/>
      <c r="G206" s="240"/>
    </row>
    <row r="207" spans="1:7" ht="27.6" x14ac:dyDescent="0.25">
      <c r="A207" s="344"/>
      <c r="B207" s="344"/>
      <c r="C207" s="228" t="s">
        <v>222</v>
      </c>
      <c r="D207" s="241"/>
      <c r="E207" s="241"/>
      <c r="F207" s="240"/>
      <c r="G207" s="215"/>
    </row>
    <row r="208" spans="1:7" x14ac:dyDescent="0.25">
      <c r="A208" s="344"/>
      <c r="B208" s="344"/>
      <c r="C208" s="228"/>
      <c r="D208" s="241"/>
      <c r="E208" s="241"/>
      <c r="F208" s="240"/>
      <c r="G208" s="215"/>
    </row>
    <row r="209" spans="1:7" x14ac:dyDescent="0.25">
      <c r="A209" s="344"/>
      <c r="B209" s="344"/>
      <c r="C209" s="228" t="s">
        <v>223</v>
      </c>
      <c r="D209" s="241"/>
      <c r="E209" s="241"/>
      <c r="F209" s="240"/>
      <c r="G209" s="215"/>
    </row>
    <row r="210" spans="1:7" x14ac:dyDescent="0.25">
      <c r="A210" s="344"/>
      <c r="B210" s="344"/>
      <c r="C210" s="228"/>
      <c r="D210" s="241"/>
      <c r="E210" s="241"/>
      <c r="F210" s="240"/>
      <c r="G210" s="240"/>
    </row>
    <row r="211" spans="1:7" x14ac:dyDescent="0.25">
      <c r="A211" s="344"/>
      <c r="B211" s="344"/>
      <c r="C211" s="228" t="s">
        <v>224</v>
      </c>
      <c r="D211" s="241"/>
      <c r="E211" s="241"/>
      <c r="F211" s="240"/>
      <c r="G211" s="215"/>
    </row>
    <row r="212" spans="1:7" x14ac:dyDescent="0.25">
      <c r="A212" s="344"/>
      <c r="B212" s="344"/>
      <c r="C212" s="228"/>
      <c r="D212" s="241"/>
      <c r="E212" s="241"/>
      <c r="F212" s="240"/>
      <c r="G212" s="240"/>
    </row>
    <row r="213" spans="1:7" x14ac:dyDescent="0.25">
      <c r="A213" s="344"/>
      <c r="B213" s="344"/>
      <c r="C213" s="228" t="s">
        <v>224</v>
      </c>
      <c r="D213" s="259"/>
      <c r="E213" s="259"/>
      <c r="F213" s="260"/>
      <c r="G213" s="215"/>
    </row>
    <row r="214" spans="1:7" x14ac:dyDescent="0.25">
      <c r="A214" s="344"/>
      <c r="B214" s="344"/>
      <c r="C214" s="275"/>
      <c r="D214" s="259"/>
      <c r="E214" s="259"/>
      <c r="F214" s="260"/>
      <c r="G214" s="260"/>
    </row>
    <row r="215" spans="1:7" x14ac:dyDescent="0.25">
      <c r="A215" s="344"/>
      <c r="B215" s="344"/>
      <c r="C215" s="275" t="s">
        <v>225</v>
      </c>
      <c r="D215" s="259"/>
      <c r="E215" s="259"/>
      <c r="F215" s="260"/>
      <c r="G215" s="215"/>
    </row>
    <row r="216" spans="1:7" x14ac:dyDescent="0.25">
      <c r="A216" s="344"/>
      <c r="B216" s="344"/>
      <c r="C216" s="275"/>
      <c r="D216" s="259"/>
      <c r="E216" s="259"/>
      <c r="F216" s="260"/>
      <c r="G216" s="260"/>
    </row>
    <row r="217" spans="1:7" x14ac:dyDescent="0.25">
      <c r="A217" s="344"/>
      <c r="B217" s="344"/>
      <c r="C217" s="228" t="s">
        <v>226</v>
      </c>
      <c r="D217" s="259"/>
      <c r="E217" s="259"/>
      <c r="F217" s="260"/>
      <c r="G217" s="215"/>
    </row>
    <row r="218" spans="1:7" x14ac:dyDescent="0.25">
      <c r="A218" s="344"/>
      <c r="B218" s="344"/>
      <c r="C218" s="275"/>
      <c r="D218" s="259"/>
      <c r="E218" s="259"/>
      <c r="F218" s="260"/>
      <c r="G218" s="260"/>
    </row>
    <row r="219" spans="1:7" ht="27.6" x14ac:dyDescent="0.25">
      <c r="A219" s="344"/>
      <c r="B219" s="344"/>
      <c r="C219" s="275" t="s">
        <v>227</v>
      </c>
      <c r="D219" s="259"/>
      <c r="E219" s="259"/>
      <c r="F219" s="260"/>
      <c r="G219" s="215"/>
    </row>
    <row r="220" spans="1:7" x14ac:dyDescent="0.25">
      <c r="A220" s="344"/>
      <c r="B220" s="344"/>
      <c r="C220" s="275"/>
      <c r="D220" s="259"/>
      <c r="E220" s="259"/>
      <c r="F220" s="260"/>
      <c r="G220" s="260"/>
    </row>
    <row r="221" spans="1:7" x14ac:dyDescent="0.25">
      <c r="A221" s="344"/>
      <c r="B221" s="344"/>
      <c r="C221" s="275" t="s">
        <v>228</v>
      </c>
      <c r="D221" s="259"/>
      <c r="E221" s="259"/>
      <c r="F221" s="260"/>
      <c r="G221" s="215"/>
    </row>
    <row r="222" spans="1:7" x14ac:dyDescent="0.25">
      <c r="A222" s="344"/>
      <c r="B222" s="344"/>
      <c r="C222" s="275"/>
      <c r="D222" s="259"/>
      <c r="E222" s="259"/>
      <c r="F222" s="260"/>
      <c r="G222" s="260"/>
    </row>
    <row r="223" spans="1:7" ht="27.6" x14ac:dyDescent="0.25">
      <c r="A223" s="344"/>
      <c r="B223" s="344"/>
      <c r="C223" s="275" t="s">
        <v>229</v>
      </c>
      <c r="D223" s="259"/>
      <c r="E223" s="259"/>
      <c r="F223" s="260"/>
      <c r="G223" s="215"/>
    </row>
    <row r="224" spans="1:7" x14ac:dyDescent="0.25">
      <c r="A224" s="344"/>
      <c r="B224" s="344"/>
      <c r="C224" s="275"/>
      <c r="D224" s="259"/>
      <c r="E224" s="259"/>
      <c r="F224" s="260"/>
      <c r="G224" s="260"/>
    </row>
    <row r="225" spans="1:7" x14ac:dyDescent="0.25">
      <c r="A225" s="344"/>
      <c r="B225" s="344"/>
      <c r="C225" s="275" t="s">
        <v>230</v>
      </c>
      <c r="D225" s="259"/>
      <c r="E225" s="259"/>
      <c r="F225" s="260"/>
      <c r="G225" s="215"/>
    </row>
    <row r="226" spans="1:7" x14ac:dyDescent="0.25">
      <c r="A226" s="344"/>
      <c r="B226" s="344"/>
      <c r="C226" s="275"/>
      <c r="D226" s="259"/>
      <c r="E226" s="259"/>
      <c r="F226" s="260"/>
      <c r="G226" s="260"/>
    </row>
    <row r="227" spans="1:7" x14ac:dyDescent="0.25">
      <c r="A227" s="344"/>
      <c r="B227" s="344"/>
      <c r="C227" s="275" t="s">
        <v>231</v>
      </c>
      <c r="D227" s="259"/>
      <c r="E227" s="259"/>
      <c r="F227" s="260"/>
      <c r="G227" s="215"/>
    </row>
    <row r="228" spans="1:7" x14ac:dyDescent="0.25">
      <c r="A228" s="344"/>
      <c r="B228" s="344"/>
      <c r="C228" s="275"/>
      <c r="D228" s="259"/>
      <c r="E228" s="259"/>
      <c r="F228" s="260"/>
      <c r="G228" s="260"/>
    </row>
    <row r="229" spans="1:7" ht="41.4" x14ac:dyDescent="0.25">
      <c r="A229" s="344">
        <v>26</v>
      </c>
      <c r="B229" s="344"/>
      <c r="C229" s="228" t="s">
        <v>232</v>
      </c>
      <c r="D229" s="259" t="s">
        <v>44</v>
      </c>
      <c r="E229" s="259">
        <v>84</v>
      </c>
      <c r="F229" s="260"/>
      <c r="G229" s="215"/>
    </row>
    <row r="230" spans="1:7" x14ac:dyDescent="0.25">
      <c r="A230" s="344"/>
      <c r="B230" s="344"/>
      <c r="C230" s="275"/>
      <c r="D230" s="259"/>
      <c r="E230" s="259"/>
      <c r="F230" s="260"/>
      <c r="G230" s="260"/>
    </row>
    <row r="231" spans="1:7" x14ac:dyDescent="0.25">
      <c r="A231" s="344"/>
      <c r="B231" s="344"/>
      <c r="C231" s="275" t="s">
        <v>233</v>
      </c>
      <c r="D231" s="259"/>
      <c r="E231" s="259"/>
      <c r="F231" s="260"/>
      <c r="G231" s="215"/>
    </row>
    <row r="232" spans="1:7" x14ac:dyDescent="0.25">
      <c r="A232" s="344"/>
      <c r="B232" s="344"/>
      <c r="C232" s="275"/>
      <c r="D232" s="259"/>
      <c r="E232" s="259"/>
      <c r="F232" s="260"/>
      <c r="G232" s="260"/>
    </row>
    <row r="233" spans="1:7" ht="27.6" x14ac:dyDescent="0.25">
      <c r="A233" s="344">
        <v>27</v>
      </c>
      <c r="B233" s="344"/>
      <c r="C233" s="228" t="s">
        <v>234</v>
      </c>
      <c r="D233" s="259"/>
      <c r="E233" s="259"/>
      <c r="F233" s="260"/>
      <c r="G233" s="215"/>
    </row>
    <row r="234" spans="1:7" x14ac:dyDescent="0.25">
      <c r="A234" s="344"/>
      <c r="B234" s="344"/>
      <c r="C234" s="275"/>
      <c r="D234" s="259"/>
      <c r="E234" s="259"/>
      <c r="F234" s="260"/>
      <c r="G234" s="260"/>
    </row>
    <row r="235" spans="1:7" x14ac:dyDescent="0.25">
      <c r="A235" s="344">
        <v>28</v>
      </c>
      <c r="B235" s="344"/>
      <c r="C235" s="275" t="s">
        <v>235</v>
      </c>
      <c r="D235" s="259" t="s">
        <v>45</v>
      </c>
      <c r="E235" s="259">
        <v>8</v>
      </c>
      <c r="F235" s="260"/>
      <c r="G235" s="215"/>
    </row>
    <row r="236" spans="1:7" x14ac:dyDescent="0.25">
      <c r="A236" s="344"/>
      <c r="B236" s="344"/>
      <c r="C236" s="275"/>
      <c r="D236" s="259"/>
      <c r="E236" s="259"/>
      <c r="F236" s="260"/>
      <c r="G236" s="260"/>
    </row>
    <row r="237" spans="1:7" ht="27.6" x14ac:dyDescent="0.25">
      <c r="A237" s="344"/>
      <c r="B237" s="344"/>
      <c r="C237" s="228" t="s">
        <v>236</v>
      </c>
      <c r="D237" s="259"/>
      <c r="E237" s="259"/>
      <c r="F237" s="260"/>
      <c r="G237" s="215"/>
    </row>
    <row r="238" spans="1:7" x14ac:dyDescent="0.25">
      <c r="A238" s="344"/>
      <c r="B238" s="344"/>
      <c r="C238" s="275"/>
      <c r="D238" s="259"/>
      <c r="E238" s="259"/>
      <c r="F238" s="260"/>
      <c r="G238" s="260"/>
    </row>
    <row r="239" spans="1:7" x14ac:dyDescent="0.25">
      <c r="A239" s="344">
        <v>29</v>
      </c>
      <c r="B239" s="344"/>
      <c r="C239" s="228" t="s">
        <v>237</v>
      </c>
      <c r="D239" s="259" t="s">
        <v>45</v>
      </c>
      <c r="E239" s="259">
        <v>4</v>
      </c>
      <c r="F239" s="260"/>
      <c r="G239" s="215"/>
    </row>
    <row r="240" spans="1:7" x14ac:dyDescent="0.25">
      <c r="A240" s="344"/>
      <c r="B240" s="344"/>
      <c r="C240" s="275"/>
      <c r="D240" s="259"/>
      <c r="E240" s="259"/>
      <c r="F240" s="260"/>
      <c r="G240" s="260"/>
    </row>
    <row r="241" spans="1:7" x14ac:dyDescent="0.25">
      <c r="A241" s="345"/>
      <c r="B241" s="344"/>
      <c r="C241" s="275"/>
      <c r="D241" s="259"/>
      <c r="E241" s="259"/>
      <c r="F241" s="260"/>
      <c r="G241" s="260"/>
    </row>
    <row r="242" spans="1:7" x14ac:dyDescent="0.25">
      <c r="A242" s="353"/>
      <c r="B242" s="353"/>
      <c r="C242" s="387"/>
      <c r="D242" s="229"/>
      <c r="E242" s="229"/>
      <c r="F242" s="230"/>
      <c r="G242" s="230"/>
    </row>
    <row r="243" spans="1:7" x14ac:dyDescent="0.25">
      <c r="C243" s="237"/>
      <c r="D243" s="233"/>
      <c r="E243" s="233"/>
      <c r="F243" s="234"/>
      <c r="G243" s="234"/>
    </row>
    <row r="244" spans="1:7" ht="14.4" customHeight="1" x14ac:dyDescent="0.25">
      <c r="A244" s="313"/>
      <c r="B244" s="313"/>
      <c r="C244" s="314"/>
      <c r="D244" s="315"/>
      <c r="E244" s="316"/>
      <c r="F244" s="200"/>
      <c r="G244" s="218"/>
    </row>
    <row r="245" spans="1:7" ht="14.4" customHeight="1" x14ac:dyDescent="0.25">
      <c r="A245" s="202" t="s">
        <v>951</v>
      </c>
      <c r="B245" s="204" t="s">
        <v>949</v>
      </c>
      <c r="C245" s="203" t="s">
        <v>147</v>
      </c>
      <c r="D245" s="204" t="s">
        <v>148</v>
      </c>
      <c r="E245" s="205" t="s">
        <v>149</v>
      </c>
      <c r="F245" s="205" t="s">
        <v>150</v>
      </c>
      <c r="G245" s="219"/>
    </row>
    <row r="246" spans="1:7" x14ac:dyDescent="0.25">
      <c r="A246" s="202"/>
      <c r="B246" s="204" t="s">
        <v>950</v>
      </c>
      <c r="C246" s="203"/>
      <c r="D246" s="204"/>
      <c r="E246" s="205"/>
      <c r="F246" s="220"/>
      <c r="G246" s="221"/>
    </row>
    <row r="247" spans="1:7" x14ac:dyDescent="0.25">
      <c r="A247" s="207"/>
      <c r="B247" s="207"/>
      <c r="C247" s="208"/>
      <c r="D247" s="206"/>
      <c r="E247" s="206"/>
      <c r="F247" s="206" t="s">
        <v>151</v>
      </c>
      <c r="G247" s="222" t="s">
        <v>152</v>
      </c>
    </row>
    <row r="248" spans="1:7" x14ac:dyDescent="0.25">
      <c r="A248" s="209"/>
      <c r="B248" s="209"/>
      <c r="C248" s="210"/>
      <c r="D248" s="211">
        <v>1</v>
      </c>
      <c r="E248" s="211">
        <v>2</v>
      </c>
      <c r="F248" s="211">
        <v>3</v>
      </c>
      <c r="G248" s="211">
        <f>+F248+1</f>
        <v>4</v>
      </c>
    </row>
    <row r="249" spans="1:7" x14ac:dyDescent="0.25">
      <c r="A249" s="223"/>
      <c r="B249" s="223"/>
      <c r="C249" s="224"/>
      <c r="D249" s="225"/>
      <c r="E249" s="226"/>
      <c r="F249" s="226"/>
      <c r="G249" s="227" t="s">
        <v>153</v>
      </c>
    </row>
    <row r="250" spans="1:7" x14ac:dyDescent="0.25">
      <c r="A250" s="348"/>
      <c r="B250" s="344"/>
      <c r="C250" s="275"/>
      <c r="D250" s="259"/>
      <c r="E250" s="259"/>
      <c r="F250" s="260"/>
      <c r="G250" s="260"/>
    </row>
    <row r="251" spans="1:7" x14ac:dyDescent="0.25">
      <c r="A251" s="344"/>
      <c r="B251" s="344"/>
      <c r="C251" s="228" t="s">
        <v>50</v>
      </c>
      <c r="D251" s="259"/>
      <c r="E251" s="259"/>
      <c r="F251" s="260"/>
      <c r="G251" s="215"/>
    </row>
    <row r="252" spans="1:7" x14ac:dyDescent="0.25">
      <c r="A252" s="344"/>
      <c r="B252" s="344"/>
      <c r="C252" s="228"/>
      <c r="D252" s="259"/>
      <c r="E252" s="259"/>
      <c r="F252" s="260"/>
      <c r="G252" s="260"/>
    </row>
    <row r="253" spans="1:7" x14ac:dyDescent="0.25">
      <c r="A253" s="344"/>
      <c r="B253" s="344"/>
      <c r="C253" s="228" t="s">
        <v>61</v>
      </c>
      <c r="D253" s="259"/>
      <c r="E253" s="259"/>
      <c r="F253" s="260"/>
      <c r="G253" s="215"/>
    </row>
    <row r="254" spans="1:7" x14ac:dyDescent="0.25">
      <c r="A254" s="344"/>
      <c r="B254" s="344"/>
      <c r="C254" s="228"/>
      <c r="D254" s="259"/>
      <c r="E254" s="259"/>
      <c r="F254" s="260"/>
      <c r="G254" s="260"/>
    </row>
    <row r="255" spans="1:7" x14ac:dyDescent="0.25">
      <c r="A255" s="344"/>
      <c r="B255" s="344"/>
      <c r="C255" s="228" t="s">
        <v>238</v>
      </c>
      <c r="D255" s="259"/>
      <c r="E255" s="259"/>
      <c r="F255" s="260"/>
      <c r="G255" s="260"/>
    </row>
    <row r="256" spans="1:7" x14ac:dyDescent="0.25">
      <c r="A256" s="344"/>
      <c r="B256" s="344"/>
      <c r="C256" s="228"/>
      <c r="D256" s="259"/>
      <c r="E256" s="259"/>
      <c r="F256" s="260"/>
      <c r="G256" s="260"/>
    </row>
    <row r="257" spans="1:7" x14ac:dyDescent="0.25">
      <c r="A257" s="344"/>
      <c r="B257" s="344"/>
      <c r="C257" s="228" t="s">
        <v>239</v>
      </c>
      <c r="D257" s="259"/>
      <c r="E257" s="259"/>
      <c r="F257" s="260"/>
      <c r="G257" s="260"/>
    </row>
    <row r="258" spans="1:7" x14ac:dyDescent="0.25">
      <c r="A258" s="344"/>
      <c r="B258" s="344"/>
      <c r="C258" s="228"/>
      <c r="D258" s="259"/>
      <c r="E258" s="259"/>
      <c r="F258" s="260"/>
      <c r="G258" s="260"/>
    </row>
    <row r="259" spans="1:7" ht="27.6" x14ac:dyDescent="0.25">
      <c r="A259" s="344"/>
      <c r="B259" s="344"/>
      <c r="C259" s="228" t="s">
        <v>220</v>
      </c>
      <c r="D259" s="259"/>
      <c r="E259" s="259"/>
      <c r="F259" s="260"/>
      <c r="G259" s="260"/>
    </row>
    <row r="260" spans="1:7" x14ac:dyDescent="0.25">
      <c r="A260" s="344"/>
      <c r="B260" s="344"/>
      <c r="C260" s="228"/>
      <c r="D260" s="259"/>
      <c r="E260" s="259"/>
      <c r="F260" s="260"/>
      <c r="G260" s="260"/>
    </row>
    <row r="261" spans="1:7" x14ac:dyDescent="0.25">
      <c r="A261" s="344"/>
      <c r="B261" s="344"/>
      <c r="C261" s="228" t="s">
        <v>123</v>
      </c>
      <c r="D261" s="259"/>
      <c r="E261" s="259"/>
      <c r="F261" s="260"/>
      <c r="G261" s="260"/>
    </row>
    <row r="262" spans="1:7" x14ac:dyDescent="0.25">
      <c r="A262" s="344"/>
      <c r="B262" s="344"/>
      <c r="C262" s="228"/>
      <c r="D262" s="259"/>
      <c r="E262" s="259"/>
      <c r="F262" s="260"/>
      <c r="G262" s="260"/>
    </row>
    <row r="263" spans="1:7" x14ac:dyDescent="0.25">
      <c r="A263" s="344"/>
      <c r="B263" s="344"/>
      <c r="C263" s="228" t="s">
        <v>240</v>
      </c>
      <c r="D263" s="259"/>
      <c r="E263" s="259"/>
      <c r="F263" s="260"/>
      <c r="G263" s="260"/>
    </row>
    <row r="264" spans="1:7" x14ac:dyDescent="0.25">
      <c r="A264" s="344"/>
      <c r="B264" s="344"/>
      <c r="C264" s="228"/>
      <c r="D264" s="259"/>
      <c r="E264" s="259"/>
      <c r="F264" s="260"/>
      <c r="G264" s="260"/>
    </row>
    <row r="265" spans="1:7" ht="27.6" x14ac:dyDescent="0.25">
      <c r="A265" s="344"/>
      <c r="B265" s="344"/>
      <c r="C265" s="228" t="s">
        <v>241</v>
      </c>
      <c r="D265" s="259"/>
      <c r="E265" s="259"/>
      <c r="F265" s="260"/>
      <c r="G265" s="260"/>
    </row>
    <row r="266" spans="1:7" x14ac:dyDescent="0.25">
      <c r="A266" s="344"/>
      <c r="B266" s="344"/>
      <c r="C266" s="228"/>
      <c r="D266" s="259"/>
      <c r="E266" s="259"/>
      <c r="F266" s="260"/>
      <c r="G266" s="260"/>
    </row>
    <row r="267" spans="1:7" ht="27.6" x14ac:dyDescent="0.25">
      <c r="A267" s="344"/>
      <c r="B267" s="344"/>
      <c r="C267" s="228" t="s">
        <v>242</v>
      </c>
      <c r="D267" s="259"/>
      <c r="E267" s="259"/>
      <c r="F267" s="260"/>
      <c r="G267" s="260"/>
    </row>
    <row r="268" spans="1:7" x14ac:dyDescent="0.25">
      <c r="A268" s="344"/>
      <c r="B268" s="344"/>
      <c r="C268" s="228"/>
      <c r="D268" s="259"/>
      <c r="E268" s="259"/>
      <c r="F268" s="260"/>
      <c r="G268" s="260"/>
    </row>
    <row r="269" spans="1:7" x14ac:dyDescent="0.25">
      <c r="A269" s="344"/>
      <c r="B269" s="344"/>
      <c r="C269" s="228" t="s">
        <v>243</v>
      </c>
      <c r="D269" s="259"/>
      <c r="E269" s="259"/>
      <c r="F269" s="260"/>
      <c r="G269" s="260"/>
    </row>
    <row r="270" spans="1:7" x14ac:dyDescent="0.25">
      <c r="A270" s="344"/>
      <c r="B270" s="344"/>
      <c r="C270" s="228"/>
      <c r="D270" s="259"/>
      <c r="E270" s="259"/>
      <c r="F270" s="260"/>
      <c r="G270" s="260"/>
    </row>
    <row r="271" spans="1:7" x14ac:dyDescent="0.25">
      <c r="A271" s="344"/>
      <c r="B271" s="344"/>
      <c r="C271" s="228" t="s">
        <v>244</v>
      </c>
      <c r="D271" s="259"/>
      <c r="E271" s="259"/>
      <c r="F271" s="260"/>
      <c r="G271" s="215"/>
    </row>
    <row r="272" spans="1:7" x14ac:dyDescent="0.25">
      <c r="A272" s="344"/>
      <c r="B272" s="344"/>
      <c r="C272" s="228"/>
      <c r="D272" s="259"/>
      <c r="E272" s="259"/>
      <c r="F272" s="260"/>
      <c r="G272" s="260"/>
    </row>
    <row r="273" spans="1:7" x14ac:dyDescent="0.25">
      <c r="A273" s="344"/>
      <c r="B273" s="344"/>
      <c r="C273" s="228" t="s">
        <v>245</v>
      </c>
      <c r="D273" s="259"/>
      <c r="E273" s="259"/>
      <c r="F273" s="260"/>
      <c r="G273" s="215"/>
    </row>
    <row r="274" spans="1:7" x14ac:dyDescent="0.25">
      <c r="A274" s="344"/>
      <c r="B274" s="344"/>
      <c r="C274" s="275"/>
      <c r="D274" s="259"/>
      <c r="E274" s="259"/>
      <c r="F274" s="260"/>
      <c r="G274" s="260"/>
    </row>
    <row r="275" spans="1:7" ht="16.2" x14ac:dyDescent="0.25">
      <c r="A275" s="344">
        <v>30</v>
      </c>
      <c r="B275" s="344"/>
      <c r="C275" s="228" t="s">
        <v>246</v>
      </c>
      <c r="D275" s="259" t="s">
        <v>948</v>
      </c>
      <c r="E275" s="259">
        <v>107</v>
      </c>
      <c r="F275" s="260"/>
      <c r="G275" s="215"/>
    </row>
    <row r="276" spans="1:7" x14ac:dyDescent="0.25">
      <c r="A276" s="344"/>
      <c r="B276" s="344"/>
      <c r="C276" s="275"/>
      <c r="D276" s="259"/>
      <c r="E276" s="259"/>
      <c r="F276" s="260"/>
      <c r="G276" s="260"/>
    </row>
    <row r="277" spans="1:7" x14ac:dyDescent="0.25">
      <c r="A277" s="344"/>
      <c r="B277" s="344"/>
      <c r="C277" s="275" t="s">
        <v>247</v>
      </c>
      <c r="D277" s="259"/>
      <c r="E277" s="259"/>
      <c r="F277" s="260"/>
      <c r="G277" s="215"/>
    </row>
    <row r="278" spans="1:7" x14ac:dyDescent="0.25">
      <c r="A278" s="344"/>
      <c r="B278" s="344"/>
      <c r="C278" s="275"/>
      <c r="D278" s="259"/>
      <c r="E278" s="259"/>
      <c r="F278" s="260"/>
      <c r="G278" s="260"/>
    </row>
    <row r="279" spans="1:7" ht="27.6" x14ac:dyDescent="0.25">
      <c r="A279" s="344">
        <v>31</v>
      </c>
      <c r="B279" s="344"/>
      <c r="C279" s="228" t="s">
        <v>248</v>
      </c>
      <c r="D279" s="259" t="s">
        <v>948</v>
      </c>
      <c r="E279" s="259">
        <v>107</v>
      </c>
      <c r="F279" s="260"/>
      <c r="G279" s="215"/>
    </row>
    <row r="280" spans="1:7" x14ac:dyDescent="0.25">
      <c r="A280" s="344"/>
      <c r="B280" s="344"/>
      <c r="C280" s="275"/>
      <c r="D280" s="259"/>
      <c r="E280" s="259"/>
      <c r="F280" s="260"/>
      <c r="G280" s="260"/>
    </row>
    <row r="281" spans="1:7" x14ac:dyDescent="0.25">
      <c r="A281" s="344"/>
      <c r="B281" s="344"/>
      <c r="C281" s="275" t="s">
        <v>249</v>
      </c>
      <c r="D281" s="259"/>
      <c r="E281" s="259"/>
      <c r="F281" s="260"/>
      <c r="G281" s="215"/>
    </row>
    <row r="282" spans="1:7" x14ac:dyDescent="0.25">
      <c r="A282" s="344"/>
      <c r="B282" s="344"/>
      <c r="C282" s="275"/>
      <c r="D282" s="259"/>
      <c r="E282" s="259"/>
      <c r="F282" s="260"/>
      <c r="G282" s="260"/>
    </row>
    <row r="283" spans="1:7" x14ac:dyDescent="0.25">
      <c r="A283" s="344">
        <v>32</v>
      </c>
      <c r="B283" s="344"/>
      <c r="C283" s="228" t="s">
        <v>250</v>
      </c>
      <c r="D283" s="259" t="s">
        <v>44</v>
      </c>
      <c r="E283" s="259">
        <v>106</v>
      </c>
      <c r="F283" s="260"/>
      <c r="G283" s="215"/>
    </row>
    <row r="284" spans="1:7" x14ac:dyDescent="0.25">
      <c r="A284" s="344"/>
      <c r="B284" s="344"/>
      <c r="C284" s="228"/>
      <c r="D284" s="259"/>
      <c r="E284" s="259"/>
      <c r="F284" s="260"/>
      <c r="G284" s="260"/>
    </row>
    <row r="285" spans="1:7" ht="27.6" x14ac:dyDescent="0.25">
      <c r="A285" s="344">
        <v>33</v>
      </c>
      <c r="B285" s="344"/>
      <c r="C285" s="228" t="s">
        <v>251</v>
      </c>
      <c r="D285" s="259" t="s">
        <v>45</v>
      </c>
      <c r="E285" s="259">
        <v>3</v>
      </c>
      <c r="F285" s="260"/>
      <c r="G285" s="215"/>
    </row>
    <row r="286" spans="1:7" x14ac:dyDescent="0.25">
      <c r="A286" s="344"/>
      <c r="B286" s="344"/>
      <c r="C286" s="275"/>
      <c r="D286" s="259"/>
      <c r="E286" s="259"/>
      <c r="F286" s="260"/>
      <c r="G286" s="260"/>
    </row>
    <row r="287" spans="1:7" x14ac:dyDescent="0.25">
      <c r="A287" s="345"/>
      <c r="B287" s="344"/>
      <c r="C287" s="275"/>
      <c r="D287" s="259"/>
      <c r="E287" s="259"/>
      <c r="F287" s="260"/>
      <c r="G287" s="260"/>
    </row>
    <row r="288" spans="1:7" x14ac:dyDescent="0.25">
      <c r="A288" s="353"/>
      <c r="B288" s="353"/>
      <c r="C288" s="353"/>
      <c r="D288" s="229"/>
      <c r="E288" s="229"/>
      <c r="F288" s="230"/>
      <c r="G288" s="230"/>
    </row>
    <row r="289" spans="1:7" x14ac:dyDescent="0.25">
      <c r="C289" s="237"/>
      <c r="D289" s="233"/>
      <c r="E289" s="233"/>
      <c r="F289" s="234"/>
      <c r="G289" s="234"/>
    </row>
    <row r="290" spans="1:7" x14ac:dyDescent="0.25">
      <c r="A290" s="313"/>
      <c r="B290" s="313"/>
      <c r="C290" s="314"/>
      <c r="D290" s="315"/>
      <c r="E290" s="316"/>
      <c r="F290" s="200"/>
      <c r="G290" s="218"/>
    </row>
    <row r="291" spans="1:7" ht="14.4" customHeight="1" x14ac:dyDescent="0.25">
      <c r="A291" s="202" t="s">
        <v>951</v>
      </c>
      <c r="B291" s="204" t="s">
        <v>949</v>
      </c>
      <c r="C291" s="203" t="s">
        <v>147</v>
      </c>
      <c r="D291" s="204" t="s">
        <v>148</v>
      </c>
      <c r="E291" s="205" t="s">
        <v>149</v>
      </c>
      <c r="F291" s="205" t="s">
        <v>150</v>
      </c>
      <c r="G291" s="219"/>
    </row>
    <row r="292" spans="1:7" x14ac:dyDescent="0.25">
      <c r="A292" s="202"/>
      <c r="B292" s="204" t="s">
        <v>950</v>
      </c>
      <c r="C292" s="203"/>
      <c r="D292" s="204"/>
      <c r="E292" s="205"/>
      <c r="F292" s="220"/>
      <c r="G292" s="221"/>
    </row>
    <row r="293" spans="1:7" x14ac:dyDescent="0.25">
      <c r="A293" s="207"/>
      <c r="B293" s="207"/>
      <c r="C293" s="208"/>
      <c r="D293" s="206"/>
      <c r="E293" s="206"/>
      <c r="F293" s="206" t="s">
        <v>151</v>
      </c>
      <c r="G293" s="222" t="s">
        <v>152</v>
      </c>
    </row>
    <row r="294" spans="1:7" x14ac:dyDescent="0.25">
      <c r="A294" s="209"/>
      <c r="B294" s="209"/>
      <c r="C294" s="210"/>
      <c r="D294" s="211">
        <v>1</v>
      </c>
      <c r="E294" s="211">
        <v>2</v>
      </c>
      <c r="F294" s="211">
        <v>3</v>
      </c>
      <c r="G294" s="211">
        <f>+F294+1</f>
        <v>4</v>
      </c>
    </row>
    <row r="295" spans="1:7" x14ac:dyDescent="0.25">
      <c r="A295" s="223"/>
      <c r="B295" s="223"/>
      <c r="C295" s="224"/>
      <c r="D295" s="225"/>
      <c r="E295" s="226"/>
      <c r="F295" s="226"/>
      <c r="G295" s="227" t="s">
        <v>153</v>
      </c>
    </row>
    <row r="296" spans="1:7" x14ac:dyDescent="0.25">
      <c r="A296" s="348"/>
      <c r="B296" s="344"/>
      <c r="C296" s="275"/>
      <c r="D296" s="259"/>
      <c r="E296" s="259"/>
      <c r="F296" s="260"/>
      <c r="G296" s="260"/>
    </row>
    <row r="297" spans="1:7" x14ac:dyDescent="0.25">
      <c r="A297" s="344"/>
      <c r="B297" s="344"/>
      <c r="C297" s="228" t="s">
        <v>59</v>
      </c>
      <c r="D297" s="259"/>
      <c r="E297" s="259"/>
      <c r="F297" s="260"/>
      <c r="G297" s="215"/>
    </row>
    <row r="298" spans="1:7" x14ac:dyDescent="0.25">
      <c r="A298" s="344"/>
      <c r="B298" s="344"/>
      <c r="C298" s="228"/>
      <c r="D298" s="259"/>
      <c r="E298" s="259"/>
      <c r="F298" s="260"/>
      <c r="G298" s="260"/>
    </row>
    <row r="299" spans="1:7" x14ac:dyDescent="0.25">
      <c r="A299" s="344"/>
      <c r="B299" s="344"/>
      <c r="C299" s="228" t="s">
        <v>62</v>
      </c>
      <c r="D299" s="259"/>
      <c r="E299" s="259"/>
      <c r="F299" s="260"/>
      <c r="G299" s="215"/>
    </row>
    <row r="300" spans="1:7" x14ac:dyDescent="0.25">
      <c r="A300" s="344"/>
      <c r="B300" s="344"/>
      <c r="C300" s="228"/>
      <c r="D300" s="259"/>
      <c r="E300" s="259"/>
      <c r="F300" s="260"/>
      <c r="G300" s="260"/>
    </row>
    <row r="301" spans="1:7" x14ac:dyDescent="0.25">
      <c r="A301" s="344"/>
      <c r="B301" s="344"/>
      <c r="C301" s="228" t="s">
        <v>66</v>
      </c>
      <c r="D301" s="259"/>
      <c r="E301" s="259"/>
      <c r="F301" s="260"/>
      <c r="G301" s="215"/>
    </row>
    <row r="302" spans="1:7" x14ac:dyDescent="0.25">
      <c r="A302" s="344"/>
      <c r="B302" s="344"/>
      <c r="C302" s="275"/>
      <c r="D302" s="259"/>
      <c r="E302" s="259"/>
      <c r="F302" s="260"/>
      <c r="G302" s="260"/>
    </row>
    <row r="303" spans="1:7" x14ac:dyDescent="0.25">
      <c r="A303" s="344"/>
      <c r="B303" s="344"/>
      <c r="C303" s="275" t="s">
        <v>219</v>
      </c>
      <c r="D303" s="259"/>
      <c r="E303" s="259"/>
      <c r="F303" s="260"/>
      <c r="G303" s="260"/>
    </row>
    <row r="304" spans="1:7" x14ac:dyDescent="0.25">
      <c r="A304" s="344"/>
      <c r="B304" s="344"/>
      <c r="C304" s="275"/>
      <c r="D304" s="259"/>
      <c r="E304" s="259"/>
      <c r="F304" s="260"/>
      <c r="G304" s="260"/>
    </row>
    <row r="305" spans="1:7" ht="27.6" x14ac:dyDescent="0.25">
      <c r="A305" s="344"/>
      <c r="B305" s="344"/>
      <c r="C305" s="275" t="s">
        <v>220</v>
      </c>
      <c r="D305" s="259"/>
      <c r="E305" s="259"/>
      <c r="F305" s="260"/>
      <c r="G305" s="260"/>
    </row>
    <row r="306" spans="1:7" x14ac:dyDescent="0.25">
      <c r="A306" s="344"/>
      <c r="B306" s="344"/>
      <c r="C306" s="275"/>
      <c r="D306" s="259"/>
      <c r="E306" s="259"/>
      <c r="F306" s="260"/>
      <c r="G306" s="260"/>
    </row>
    <row r="307" spans="1:7" x14ac:dyDescent="0.25">
      <c r="A307" s="344"/>
      <c r="B307" s="344"/>
      <c r="C307" s="275" t="s">
        <v>123</v>
      </c>
      <c r="D307" s="259"/>
      <c r="E307" s="259"/>
      <c r="F307" s="260"/>
      <c r="G307" s="260"/>
    </row>
    <row r="308" spans="1:7" x14ac:dyDescent="0.25">
      <c r="A308" s="344"/>
      <c r="B308" s="344"/>
      <c r="C308" s="275"/>
      <c r="D308" s="259"/>
      <c r="E308" s="259"/>
      <c r="F308" s="260"/>
      <c r="G308" s="260"/>
    </row>
    <row r="309" spans="1:7" ht="27.6" x14ac:dyDescent="0.25">
      <c r="A309" s="344"/>
      <c r="B309" s="344"/>
      <c r="C309" s="275" t="s">
        <v>208</v>
      </c>
      <c r="D309" s="259"/>
      <c r="E309" s="259"/>
      <c r="F309" s="260"/>
      <c r="G309" s="260"/>
    </row>
    <row r="310" spans="1:7" x14ac:dyDescent="0.25">
      <c r="A310" s="344"/>
      <c r="B310" s="344"/>
      <c r="C310" s="275"/>
      <c r="D310" s="259"/>
      <c r="E310" s="259"/>
      <c r="F310" s="260"/>
      <c r="G310" s="260"/>
    </row>
    <row r="311" spans="1:7" x14ac:dyDescent="0.25">
      <c r="A311" s="344"/>
      <c r="B311" s="344"/>
      <c r="C311" s="275" t="s">
        <v>252</v>
      </c>
      <c r="D311" s="259"/>
      <c r="E311" s="259"/>
      <c r="F311" s="260"/>
      <c r="G311" s="260"/>
    </row>
    <row r="312" spans="1:7" x14ac:dyDescent="0.25">
      <c r="A312" s="344"/>
      <c r="B312" s="344"/>
      <c r="C312" s="275"/>
      <c r="D312" s="259"/>
      <c r="E312" s="259"/>
      <c r="F312" s="260"/>
      <c r="G312" s="260"/>
    </row>
    <row r="313" spans="1:7" ht="55.2" x14ac:dyDescent="0.25">
      <c r="A313" s="344"/>
      <c r="B313" s="344"/>
      <c r="C313" s="275" t="s">
        <v>253</v>
      </c>
      <c r="D313" s="259"/>
      <c r="E313" s="259"/>
      <c r="F313" s="260"/>
      <c r="G313" s="260"/>
    </row>
    <row r="314" spans="1:7" x14ac:dyDescent="0.25">
      <c r="A314" s="344"/>
      <c r="B314" s="344"/>
      <c r="C314" s="275"/>
      <c r="D314" s="259"/>
      <c r="E314" s="259"/>
      <c r="F314" s="260"/>
      <c r="G314" s="260"/>
    </row>
    <row r="315" spans="1:7" x14ac:dyDescent="0.25">
      <c r="A315" s="344"/>
      <c r="B315" s="344"/>
      <c r="C315" s="275" t="s">
        <v>254</v>
      </c>
      <c r="D315" s="259"/>
      <c r="E315" s="259"/>
      <c r="F315" s="260"/>
      <c r="G315" s="260"/>
    </row>
    <row r="316" spans="1:7" x14ac:dyDescent="0.25">
      <c r="A316" s="344"/>
      <c r="B316" s="344"/>
      <c r="C316" s="275"/>
      <c r="D316" s="259"/>
      <c r="E316" s="259"/>
      <c r="F316" s="260"/>
      <c r="G316" s="260"/>
    </row>
    <row r="317" spans="1:7" x14ac:dyDescent="0.25">
      <c r="A317" s="344"/>
      <c r="B317" s="344"/>
      <c r="C317" s="275" t="s">
        <v>255</v>
      </c>
      <c r="D317" s="259"/>
      <c r="E317" s="259"/>
      <c r="F317" s="260"/>
      <c r="G317" s="260"/>
    </row>
    <row r="318" spans="1:7" x14ac:dyDescent="0.25">
      <c r="A318" s="344"/>
      <c r="B318" s="344"/>
      <c r="C318" s="275"/>
      <c r="D318" s="259"/>
      <c r="E318" s="259"/>
      <c r="F318" s="260"/>
      <c r="G318" s="260"/>
    </row>
    <row r="319" spans="1:7" x14ac:dyDescent="0.25">
      <c r="A319" s="344">
        <v>34</v>
      </c>
      <c r="B319" s="344"/>
      <c r="C319" s="275" t="s">
        <v>256</v>
      </c>
      <c r="D319" s="259" t="s">
        <v>45</v>
      </c>
      <c r="E319" s="259">
        <v>4</v>
      </c>
      <c r="F319" s="260"/>
      <c r="G319" s="260"/>
    </row>
    <row r="320" spans="1:7" x14ac:dyDescent="0.25">
      <c r="A320" s="344"/>
      <c r="B320" s="344"/>
      <c r="C320" s="275"/>
      <c r="D320" s="259"/>
      <c r="E320" s="259"/>
      <c r="F320" s="260"/>
      <c r="G320" s="260"/>
    </row>
    <row r="321" spans="1:7" x14ac:dyDescent="0.25">
      <c r="A321" s="344"/>
      <c r="B321" s="344"/>
      <c r="C321" s="275" t="s">
        <v>64</v>
      </c>
      <c r="D321" s="259"/>
      <c r="E321" s="259"/>
      <c r="F321" s="260"/>
      <c r="G321" s="260"/>
    </row>
    <row r="322" spans="1:7" x14ac:dyDescent="0.25">
      <c r="A322" s="344"/>
      <c r="B322" s="344"/>
      <c r="C322" s="275"/>
      <c r="D322" s="259"/>
      <c r="E322" s="259"/>
      <c r="F322" s="260"/>
      <c r="G322" s="260"/>
    </row>
    <row r="323" spans="1:7" x14ac:dyDescent="0.25">
      <c r="A323" s="344"/>
      <c r="B323" s="344"/>
      <c r="C323" s="275" t="s">
        <v>255</v>
      </c>
      <c r="D323" s="259"/>
      <c r="E323" s="259"/>
      <c r="F323" s="260"/>
      <c r="G323" s="260"/>
    </row>
    <row r="324" spans="1:7" x14ac:dyDescent="0.25">
      <c r="A324" s="344"/>
      <c r="B324" s="344"/>
      <c r="C324" s="275"/>
      <c r="D324" s="259"/>
      <c r="E324" s="259"/>
      <c r="F324" s="260"/>
      <c r="G324" s="260"/>
    </row>
    <row r="325" spans="1:7" x14ac:dyDescent="0.25">
      <c r="A325" s="344">
        <v>35</v>
      </c>
      <c r="B325" s="344"/>
      <c r="C325" s="275" t="s">
        <v>257</v>
      </c>
      <c r="D325" s="259" t="s">
        <v>45</v>
      </c>
      <c r="E325" s="259">
        <v>4</v>
      </c>
      <c r="F325" s="260"/>
      <c r="G325" s="260"/>
    </row>
    <row r="326" spans="1:7" x14ac:dyDescent="0.25">
      <c r="A326" s="344"/>
      <c r="B326" s="344"/>
      <c r="C326" s="228"/>
      <c r="D326" s="259"/>
      <c r="E326" s="259"/>
      <c r="F326" s="260"/>
      <c r="G326" s="215"/>
    </row>
    <row r="327" spans="1:7" x14ac:dyDescent="0.25">
      <c r="A327" s="344"/>
      <c r="B327" s="344"/>
      <c r="C327" s="275" t="s">
        <v>258</v>
      </c>
      <c r="D327" s="259"/>
      <c r="E327" s="259"/>
      <c r="F327" s="260"/>
      <c r="G327" s="260"/>
    </row>
    <row r="328" spans="1:7" x14ac:dyDescent="0.25">
      <c r="A328" s="344"/>
      <c r="B328" s="344"/>
      <c r="C328" s="275"/>
      <c r="D328" s="259"/>
      <c r="E328" s="259"/>
      <c r="F328" s="260"/>
      <c r="G328" s="215"/>
    </row>
    <row r="329" spans="1:7" x14ac:dyDescent="0.25">
      <c r="A329" s="344"/>
      <c r="B329" s="344"/>
      <c r="C329" s="275" t="s">
        <v>255</v>
      </c>
      <c r="D329" s="259"/>
      <c r="E329" s="259"/>
      <c r="F329" s="260"/>
      <c r="G329" s="260"/>
    </row>
    <row r="330" spans="1:7" x14ac:dyDescent="0.25">
      <c r="A330" s="344"/>
      <c r="B330" s="344"/>
      <c r="C330" s="275"/>
      <c r="D330" s="259"/>
      <c r="E330" s="259"/>
      <c r="F330" s="260"/>
      <c r="G330" s="215"/>
    </row>
    <row r="331" spans="1:7" ht="27.6" x14ac:dyDescent="0.25">
      <c r="A331" s="344">
        <v>36</v>
      </c>
      <c r="B331" s="344"/>
      <c r="C331" s="275" t="s">
        <v>259</v>
      </c>
      <c r="D331" s="259" t="s">
        <v>45</v>
      </c>
      <c r="E331" s="259">
        <v>8</v>
      </c>
      <c r="F331" s="260"/>
      <c r="G331" s="260"/>
    </row>
    <row r="332" spans="1:7" x14ac:dyDescent="0.25">
      <c r="A332" s="344"/>
      <c r="B332" s="344"/>
      <c r="C332" s="275"/>
      <c r="D332" s="259"/>
      <c r="E332" s="259"/>
      <c r="F332" s="260"/>
      <c r="G332" s="215"/>
    </row>
    <row r="333" spans="1:7" x14ac:dyDescent="0.25">
      <c r="A333" s="344">
        <v>37</v>
      </c>
      <c r="B333" s="344"/>
      <c r="C333" s="275" t="s">
        <v>260</v>
      </c>
      <c r="D333" s="259" t="s">
        <v>45</v>
      </c>
      <c r="E333" s="259">
        <v>7</v>
      </c>
      <c r="F333" s="260"/>
      <c r="G333" s="260"/>
    </row>
    <row r="334" spans="1:7" x14ac:dyDescent="0.25">
      <c r="A334" s="344"/>
      <c r="B334" s="344"/>
      <c r="C334" s="275"/>
      <c r="D334" s="259"/>
      <c r="E334" s="259"/>
      <c r="F334" s="260"/>
      <c r="G334" s="215"/>
    </row>
    <row r="335" spans="1:7" x14ac:dyDescent="0.25">
      <c r="A335" s="344">
        <v>38</v>
      </c>
      <c r="B335" s="344"/>
      <c r="C335" s="275" t="s">
        <v>261</v>
      </c>
      <c r="D335" s="259" t="s">
        <v>45</v>
      </c>
      <c r="E335" s="259">
        <v>4</v>
      </c>
      <c r="F335" s="260"/>
      <c r="G335" s="260"/>
    </row>
    <row r="336" spans="1:7" x14ac:dyDescent="0.25">
      <c r="A336" s="344"/>
      <c r="B336" s="344"/>
      <c r="C336" s="275"/>
      <c r="D336" s="259"/>
      <c r="E336" s="259"/>
      <c r="F336" s="260"/>
      <c r="G336" s="215"/>
    </row>
    <row r="337" spans="1:7" x14ac:dyDescent="0.25">
      <c r="A337" s="344"/>
      <c r="B337" s="344"/>
      <c r="C337" s="275" t="s">
        <v>68</v>
      </c>
      <c r="D337" s="259"/>
      <c r="E337" s="259"/>
      <c r="F337" s="260"/>
      <c r="G337" s="260"/>
    </row>
    <row r="338" spans="1:7" x14ac:dyDescent="0.25">
      <c r="A338" s="344"/>
      <c r="B338" s="344"/>
      <c r="C338" s="228"/>
      <c r="D338" s="259"/>
      <c r="E338" s="259"/>
      <c r="F338" s="260"/>
      <c r="G338" s="215"/>
    </row>
    <row r="339" spans="1:7" x14ac:dyDescent="0.25">
      <c r="A339" s="344"/>
      <c r="B339" s="344"/>
      <c r="C339" s="275" t="s">
        <v>69</v>
      </c>
      <c r="D339" s="259"/>
      <c r="E339" s="259"/>
      <c r="F339" s="260"/>
      <c r="G339" s="260"/>
    </row>
    <row r="340" spans="1:7" x14ac:dyDescent="0.25">
      <c r="A340" s="344"/>
      <c r="B340" s="344"/>
      <c r="C340" s="275"/>
      <c r="D340" s="259"/>
      <c r="E340" s="259"/>
      <c r="F340" s="260"/>
      <c r="G340" s="215"/>
    </row>
    <row r="341" spans="1:7" x14ac:dyDescent="0.25">
      <c r="A341" s="344">
        <v>39</v>
      </c>
      <c r="B341" s="344"/>
      <c r="C341" s="275" t="s">
        <v>262</v>
      </c>
      <c r="D341" s="259" t="s">
        <v>45</v>
      </c>
      <c r="E341" s="259">
        <v>8</v>
      </c>
      <c r="F341" s="260"/>
      <c r="G341" s="260"/>
    </row>
    <row r="342" spans="1:7" x14ac:dyDescent="0.25">
      <c r="A342" s="344"/>
      <c r="B342" s="344"/>
      <c r="C342" s="275"/>
      <c r="D342" s="259"/>
      <c r="E342" s="259"/>
      <c r="F342" s="260"/>
      <c r="G342" s="215"/>
    </row>
    <row r="343" spans="1:7" x14ac:dyDescent="0.25">
      <c r="A343" s="344">
        <v>40</v>
      </c>
      <c r="B343" s="344"/>
      <c r="C343" s="275" t="s">
        <v>263</v>
      </c>
      <c r="D343" s="259" t="s">
        <v>45</v>
      </c>
      <c r="E343" s="259">
        <v>2</v>
      </c>
      <c r="F343" s="260"/>
      <c r="G343" s="260"/>
    </row>
    <row r="344" spans="1:7" x14ac:dyDescent="0.25">
      <c r="A344" s="344"/>
      <c r="B344" s="344"/>
      <c r="C344" s="228"/>
      <c r="D344" s="259"/>
      <c r="E344" s="259"/>
      <c r="F344" s="260"/>
      <c r="G344" s="215"/>
    </row>
    <row r="345" spans="1:7" x14ac:dyDescent="0.25">
      <c r="A345" s="344"/>
      <c r="B345" s="344"/>
      <c r="C345" s="275" t="s">
        <v>264</v>
      </c>
      <c r="D345" s="259"/>
      <c r="E345" s="259"/>
      <c r="F345" s="260"/>
      <c r="G345" s="260"/>
    </row>
    <row r="346" spans="1:7" x14ac:dyDescent="0.25">
      <c r="A346" s="344"/>
      <c r="B346" s="344"/>
      <c r="C346" s="275"/>
      <c r="D346" s="259"/>
      <c r="E346" s="259"/>
      <c r="F346" s="260"/>
      <c r="G346" s="215"/>
    </row>
    <row r="347" spans="1:7" x14ac:dyDescent="0.25">
      <c r="A347" s="344"/>
      <c r="B347" s="344"/>
      <c r="C347" s="275" t="s">
        <v>265</v>
      </c>
      <c r="D347" s="259"/>
      <c r="E347" s="259"/>
      <c r="F347" s="260"/>
      <c r="G347" s="260"/>
    </row>
    <row r="348" spans="1:7" x14ac:dyDescent="0.25">
      <c r="A348" s="344"/>
      <c r="B348" s="344"/>
      <c r="C348" s="228"/>
      <c r="D348" s="259"/>
      <c r="E348" s="259"/>
      <c r="F348" s="260"/>
      <c r="G348" s="215"/>
    </row>
    <row r="349" spans="1:7" x14ac:dyDescent="0.25">
      <c r="A349" s="344">
        <v>41</v>
      </c>
      <c r="B349" s="344"/>
      <c r="C349" s="275" t="s">
        <v>266</v>
      </c>
      <c r="D349" s="259" t="s">
        <v>45</v>
      </c>
      <c r="E349" s="259">
        <v>1</v>
      </c>
      <c r="F349" s="260"/>
      <c r="G349" s="260"/>
    </row>
    <row r="350" spans="1:7" x14ac:dyDescent="0.25">
      <c r="A350" s="345"/>
      <c r="B350" s="344"/>
      <c r="C350" s="275"/>
      <c r="D350" s="259"/>
      <c r="E350" s="259"/>
      <c r="F350" s="260"/>
      <c r="G350" s="260"/>
    </row>
    <row r="351" spans="1:7" x14ac:dyDescent="0.25">
      <c r="A351" s="353"/>
      <c r="B351" s="353"/>
      <c r="C351" s="353"/>
      <c r="D351" s="229"/>
      <c r="E351" s="229"/>
      <c r="F351" s="230"/>
      <c r="G351" s="230"/>
    </row>
    <row r="352" spans="1:7" x14ac:dyDescent="0.25">
      <c r="C352" s="237"/>
      <c r="D352" s="233"/>
      <c r="E352" s="233"/>
      <c r="F352" s="234"/>
      <c r="G352" s="234"/>
    </row>
    <row r="353" spans="1:7" x14ac:dyDescent="0.25">
      <c r="A353" s="313"/>
      <c r="B353" s="313"/>
      <c r="C353" s="314"/>
      <c r="D353" s="315"/>
      <c r="E353" s="316"/>
      <c r="F353" s="200"/>
      <c r="G353" s="218"/>
    </row>
    <row r="354" spans="1:7" ht="14.4" customHeight="1" x14ac:dyDescent="0.25">
      <c r="A354" s="202" t="s">
        <v>951</v>
      </c>
      <c r="B354" s="204" t="s">
        <v>949</v>
      </c>
      <c r="C354" s="203" t="s">
        <v>147</v>
      </c>
      <c r="D354" s="204" t="s">
        <v>148</v>
      </c>
      <c r="E354" s="205" t="s">
        <v>149</v>
      </c>
      <c r="F354" s="205" t="s">
        <v>150</v>
      </c>
      <c r="G354" s="219"/>
    </row>
    <row r="355" spans="1:7" x14ac:dyDescent="0.25">
      <c r="A355" s="202"/>
      <c r="B355" s="204" t="s">
        <v>950</v>
      </c>
      <c r="C355" s="203"/>
      <c r="D355" s="204"/>
      <c r="E355" s="205"/>
      <c r="F355" s="220"/>
      <c r="G355" s="221"/>
    </row>
    <row r="356" spans="1:7" x14ac:dyDescent="0.25">
      <c r="A356" s="207"/>
      <c r="B356" s="207"/>
      <c r="C356" s="208"/>
      <c r="D356" s="206"/>
      <c r="E356" s="206"/>
      <c r="F356" s="206" t="s">
        <v>151</v>
      </c>
      <c r="G356" s="222" t="s">
        <v>152</v>
      </c>
    </row>
    <row r="357" spans="1:7" x14ac:dyDescent="0.25">
      <c r="A357" s="209"/>
      <c r="B357" s="209"/>
      <c r="C357" s="210"/>
      <c r="D357" s="211">
        <v>1</v>
      </c>
      <c r="E357" s="211">
        <v>2</v>
      </c>
      <c r="F357" s="211">
        <v>3</v>
      </c>
      <c r="G357" s="211">
        <f>+F357+1</f>
        <v>4</v>
      </c>
    </row>
    <row r="358" spans="1:7" x14ac:dyDescent="0.25">
      <c r="A358" s="223"/>
      <c r="B358" s="223"/>
      <c r="C358" s="224"/>
      <c r="D358" s="225"/>
      <c r="E358" s="226"/>
      <c r="F358" s="226"/>
      <c r="G358" s="227" t="s">
        <v>153</v>
      </c>
    </row>
    <row r="359" spans="1:7" x14ac:dyDescent="0.25">
      <c r="A359" s="348"/>
      <c r="B359" s="344"/>
      <c r="C359" s="275"/>
      <c r="D359" s="259"/>
      <c r="E359" s="259"/>
      <c r="F359" s="260"/>
      <c r="G359" s="260"/>
    </row>
    <row r="360" spans="1:7" x14ac:dyDescent="0.25">
      <c r="A360" s="344"/>
      <c r="B360" s="344"/>
      <c r="C360" s="228" t="s">
        <v>59</v>
      </c>
      <c r="D360" s="259"/>
      <c r="E360" s="259"/>
      <c r="F360" s="260"/>
      <c r="G360" s="215"/>
    </row>
    <row r="361" spans="1:7" x14ac:dyDescent="0.25">
      <c r="A361" s="344"/>
      <c r="B361" s="344"/>
      <c r="C361" s="228"/>
      <c r="D361" s="259"/>
      <c r="E361" s="259"/>
      <c r="F361" s="260"/>
      <c r="G361" s="260"/>
    </row>
    <row r="362" spans="1:7" x14ac:dyDescent="0.25">
      <c r="A362" s="344"/>
      <c r="B362" s="344"/>
      <c r="C362" s="228" t="s">
        <v>65</v>
      </c>
      <c r="D362" s="259"/>
      <c r="E362" s="259"/>
      <c r="F362" s="260"/>
      <c r="G362" s="215"/>
    </row>
    <row r="363" spans="1:7" x14ac:dyDescent="0.25">
      <c r="A363" s="344"/>
      <c r="B363" s="344"/>
      <c r="C363" s="228"/>
      <c r="D363" s="259"/>
      <c r="E363" s="259"/>
      <c r="F363" s="260"/>
      <c r="G363" s="260"/>
    </row>
    <row r="364" spans="1:7" x14ac:dyDescent="0.25">
      <c r="A364" s="344"/>
      <c r="B364" s="344"/>
      <c r="C364" s="228" t="s">
        <v>73</v>
      </c>
      <c r="D364" s="259"/>
      <c r="E364" s="259"/>
      <c r="F364" s="260"/>
      <c r="G364" s="215"/>
    </row>
    <row r="365" spans="1:7" x14ac:dyDescent="0.25">
      <c r="A365" s="344"/>
      <c r="B365" s="344"/>
      <c r="C365" s="275"/>
      <c r="D365" s="259"/>
      <c r="E365" s="259"/>
      <c r="F365" s="260"/>
      <c r="G365" s="260"/>
    </row>
    <row r="366" spans="1:7" x14ac:dyDescent="0.25">
      <c r="A366" s="344"/>
      <c r="B366" s="344"/>
      <c r="C366" s="228" t="s">
        <v>67</v>
      </c>
      <c r="D366" s="259"/>
      <c r="E366" s="259"/>
      <c r="F366" s="260"/>
      <c r="G366" s="215"/>
    </row>
    <row r="367" spans="1:7" x14ac:dyDescent="0.25">
      <c r="A367" s="344"/>
      <c r="B367" s="344"/>
      <c r="C367" s="275"/>
      <c r="D367" s="259"/>
      <c r="E367" s="259"/>
      <c r="F367" s="260"/>
      <c r="G367" s="260"/>
    </row>
    <row r="368" spans="1:7" ht="27.6" x14ac:dyDescent="0.25">
      <c r="A368" s="344"/>
      <c r="B368" s="344"/>
      <c r="C368" s="275" t="s">
        <v>207</v>
      </c>
      <c r="D368" s="259"/>
      <c r="E368" s="259"/>
      <c r="F368" s="260"/>
      <c r="G368" s="215"/>
    </row>
    <row r="369" spans="1:7" x14ac:dyDescent="0.25">
      <c r="A369" s="344"/>
      <c r="B369" s="344"/>
      <c r="C369" s="275"/>
      <c r="D369" s="259"/>
      <c r="E369" s="259"/>
      <c r="F369" s="260"/>
      <c r="G369" s="260"/>
    </row>
    <row r="370" spans="1:7" x14ac:dyDescent="0.25">
      <c r="A370" s="344"/>
      <c r="B370" s="344"/>
      <c r="C370" s="228" t="s">
        <v>123</v>
      </c>
      <c r="D370" s="259"/>
      <c r="E370" s="259"/>
      <c r="F370" s="260"/>
      <c r="G370" s="215"/>
    </row>
    <row r="371" spans="1:7" x14ac:dyDescent="0.25">
      <c r="A371" s="344"/>
      <c r="B371" s="344"/>
      <c r="C371" s="228"/>
      <c r="D371" s="259"/>
      <c r="E371" s="259"/>
      <c r="F371" s="260"/>
      <c r="G371" s="260"/>
    </row>
    <row r="372" spans="1:7" ht="27.6" x14ac:dyDescent="0.25">
      <c r="A372" s="344"/>
      <c r="B372" s="344"/>
      <c r="C372" s="228" t="s">
        <v>208</v>
      </c>
      <c r="D372" s="259"/>
      <c r="E372" s="259"/>
      <c r="F372" s="260"/>
      <c r="G372" s="215"/>
    </row>
    <row r="373" spans="1:7" x14ac:dyDescent="0.25">
      <c r="A373" s="344"/>
      <c r="B373" s="344"/>
      <c r="C373" s="275"/>
      <c r="D373" s="259"/>
      <c r="E373" s="259"/>
      <c r="F373" s="260"/>
      <c r="G373" s="260"/>
    </row>
    <row r="374" spans="1:7" x14ac:dyDescent="0.25">
      <c r="A374" s="344"/>
      <c r="B374" s="344"/>
      <c r="C374" s="275" t="s">
        <v>209</v>
      </c>
      <c r="D374" s="259"/>
      <c r="E374" s="259"/>
      <c r="F374" s="260"/>
      <c r="G374" s="215"/>
    </row>
    <row r="375" spans="1:7" x14ac:dyDescent="0.25">
      <c r="A375" s="344"/>
      <c r="B375" s="344"/>
      <c r="C375" s="275"/>
      <c r="D375" s="259"/>
      <c r="E375" s="259"/>
      <c r="F375" s="260"/>
      <c r="G375" s="260"/>
    </row>
    <row r="376" spans="1:7" x14ac:dyDescent="0.25">
      <c r="A376" s="344"/>
      <c r="B376" s="344"/>
      <c r="C376" s="228" t="s">
        <v>267</v>
      </c>
      <c r="D376" s="259"/>
      <c r="E376" s="259"/>
      <c r="F376" s="260"/>
      <c r="G376" s="215"/>
    </row>
    <row r="377" spans="1:7" x14ac:dyDescent="0.25">
      <c r="A377" s="344"/>
      <c r="B377" s="344"/>
      <c r="C377" s="275"/>
      <c r="D377" s="259"/>
      <c r="E377" s="259"/>
      <c r="F377" s="260"/>
      <c r="G377" s="260"/>
    </row>
    <row r="378" spans="1:7" x14ac:dyDescent="0.25">
      <c r="A378" s="344"/>
      <c r="B378" s="344"/>
      <c r="C378" s="275" t="s">
        <v>268</v>
      </c>
      <c r="D378" s="259"/>
      <c r="E378" s="259"/>
      <c r="F378" s="260"/>
      <c r="G378" s="215"/>
    </row>
    <row r="379" spans="1:7" x14ac:dyDescent="0.25">
      <c r="A379" s="344"/>
      <c r="B379" s="344"/>
      <c r="C379" s="275"/>
      <c r="D379" s="259"/>
      <c r="E379" s="259"/>
      <c r="F379" s="260"/>
      <c r="G379" s="260"/>
    </row>
    <row r="380" spans="1:7" ht="27.6" x14ac:dyDescent="0.25">
      <c r="A380" s="344"/>
      <c r="B380" s="344"/>
      <c r="C380" s="275" t="s">
        <v>269</v>
      </c>
      <c r="D380" s="259"/>
      <c r="E380" s="259"/>
      <c r="F380" s="260"/>
      <c r="G380" s="215"/>
    </row>
    <row r="381" spans="1:7" x14ac:dyDescent="0.25">
      <c r="A381" s="344"/>
      <c r="B381" s="344"/>
      <c r="C381" s="275"/>
      <c r="D381" s="259"/>
      <c r="E381" s="259"/>
      <c r="F381" s="260"/>
      <c r="G381" s="260"/>
    </row>
    <row r="382" spans="1:7" x14ac:dyDescent="0.25">
      <c r="A382" s="344"/>
      <c r="B382" s="344"/>
      <c r="C382" s="275" t="s">
        <v>270</v>
      </c>
      <c r="D382" s="259"/>
      <c r="E382" s="259"/>
      <c r="F382" s="260"/>
      <c r="G382" s="215"/>
    </row>
    <row r="383" spans="1:7" x14ac:dyDescent="0.25">
      <c r="A383" s="344"/>
      <c r="B383" s="344"/>
      <c r="C383" s="275"/>
      <c r="D383" s="259"/>
      <c r="E383" s="259"/>
      <c r="F383" s="260"/>
      <c r="G383" s="260"/>
    </row>
    <row r="384" spans="1:7" x14ac:dyDescent="0.25">
      <c r="A384" s="344"/>
      <c r="B384" s="344"/>
      <c r="C384" s="275" t="s">
        <v>74</v>
      </c>
      <c r="D384" s="259"/>
      <c r="E384" s="259"/>
      <c r="F384" s="260"/>
      <c r="G384" s="215"/>
    </row>
    <row r="385" spans="1:7" x14ac:dyDescent="0.25">
      <c r="A385" s="344"/>
      <c r="B385" s="344"/>
      <c r="C385" s="275"/>
      <c r="D385" s="259"/>
      <c r="E385" s="259"/>
      <c r="F385" s="260"/>
      <c r="G385" s="260"/>
    </row>
    <row r="386" spans="1:7" x14ac:dyDescent="0.25">
      <c r="A386" s="344"/>
      <c r="B386" s="344"/>
      <c r="C386" s="275" t="s">
        <v>271</v>
      </c>
      <c r="D386" s="259"/>
      <c r="E386" s="259"/>
      <c r="F386" s="260"/>
      <c r="G386" s="215"/>
    </row>
    <row r="387" spans="1:7" x14ac:dyDescent="0.25">
      <c r="A387" s="344"/>
      <c r="B387" s="344"/>
      <c r="C387" s="275"/>
      <c r="D387" s="259"/>
      <c r="E387" s="259"/>
      <c r="F387" s="260"/>
      <c r="G387" s="260"/>
    </row>
    <row r="388" spans="1:7" x14ac:dyDescent="0.25">
      <c r="A388" s="344">
        <v>42</v>
      </c>
      <c r="B388" s="344"/>
      <c r="C388" s="228" t="s">
        <v>272</v>
      </c>
      <c r="D388" s="259" t="s">
        <v>45</v>
      </c>
      <c r="E388" s="259">
        <v>2</v>
      </c>
      <c r="F388" s="260"/>
      <c r="G388" s="215"/>
    </row>
    <row r="389" spans="1:7" x14ac:dyDescent="0.25">
      <c r="A389" s="344"/>
      <c r="B389" s="344"/>
      <c r="C389" s="275"/>
      <c r="D389" s="259"/>
      <c r="E389" s="259"/>
      <c r="F389" s="260"/>
      <c r="G389" s="260"/>
    </row>
    <row r="390" spans="1:7" x14ac:dyDescent="0.25">
      <c r="A390" s="344">
        <v>43</v>
      </c>
      <c r="B390" s="344"/>
      <c r="C390" s="275" t="s">
        <v>273</v>
      </c>
      <c r="D390" s="259" t="s">
        <v>45</v>
      </c>
      <c r="E390" s="259">
        <v>2</v>
      </c>
      <c r="F390" s="260"/>
      <c r="G390" s="215"/>
    </row>
    <row r="391" spans="1:7" x14ac:dyDescent="0.25">
      <c r="A391" s="344"/>
      <c r="B391" s="344"/>
      <c r="C391" s="275"/>
      <c r="D391" s="259"/>
      <c r="E391" s="259"/>
      <c r="F391" s="260"/>
      <c r="G391" s="260"/>
    </row>
    <row r="392" spans="1:7" x14ac:dyDescent="0.25">
      <c r="A392" s="344"/>
      <c r="B392" s="344"/>
      <c r="C392" s="275" t="s">
        <v>75</v>
      </c>
      <c r="D392" s="259"/>
      <c r="E392" s="259"/>
      <c r="F392" s="260"/>
      <c r="G392" s="215"/>
    </row>
    <row r="393" spans="1:7" x14ac:dyDescent="0.25">
      <c r="A393" s="344"/>
      <c r="B393" s="344"/>
      <c r="C393" s="275"/>
      <c r="D393" s="259"/>
      <c r="E393" s="259"/>
      <c r="F393" s="260"/>
      <c r="G393" s="260"/>
    </row>
    <row r="394" spans="1:7" x14ac:dyDescent="0.25">
      <c r="A394" s="344">
        <v>44</v>
      </c>
      <c r="B394" s="344"/>
      <c r="C394" s="275" t="s">
        <v>274</v>
      </c>
      <c r="D394" s="259"/>
      <c r="E394" s="259"/>
      <c r="F394" s="260"/>
      <c r="G394" s="215"/>
    </row>
    <row r="395" spans="1:7" x14ac:dyDescent="0.25">
      <c r="A395" s="344"/>
      <c r="B395" s="344"/>
      <c r="C395" s="275"/>
      <c r="D395" s="259"/>
      <c r="E395" s="259"/>
      <c r="F395" s="260"/>
      <c r="G395" s="260"/>
    </row>
    <row r="396" spans="1:7" x14ac:dyDescent="0.25">
      <c r="A396" s="344">
        <v>45</v>
      </c>
      <c r="B396" s="344"/>
      <c r="C396" s="275" t="s">
        <v>275</v>
      </c>
      <c r="D396" s="259" t="s">
        <v>45</v>
      </c>
      <c r="E396" s="259">
        <v>1</v>
      </c>
      <c r="F396" s="260"/>
      <c r="G396" s="215"/>
    </row>
    <row r="397" spans="1:7" x14ac:dyDescent="0.25">
      <c r="A397" s="344"/>
      <c r="B397" s="344"/>
      <c r="C397" s="275"/>
      <c r="D397" s="259"/>
      <c r="E397" s="259"/>
      <c r="F397" s="260"/>
      <c r="G397" s="260"/>
    </row>
    <row r="398" spans="1:7" x14ac:dyDescent="0.25">
      <c r="A398" s="345"/>
      <c r="B398" s="344"/>
      <c r="C398" s="275"/>
      <c r="D398" s="259"/>
      <c r="E398" s="259"/>
      <c r="F398" s="260"/>
      <c r="G398" s="260"/>
    </row>
    <row r="399" spans="1:7" x14ac:dyDescent="0.25">
      <c r="A399" s="353"/>
      <c r="B399" s="353"/>
      <c r="C399" s="353"/>
      <c r="D399" s="229"/>
      <c r="E399" s="229"/>
      <c r="F399" s="230"/>
      <c r="G399" s="230"/>
    </row>
    <row r="400" spans="1:7" x14ac:dyDescent="0.25">
      <c r="C400" s="237"/>
      <c r="D400" s="233"/>
      <c r="E400" s="233"/>
      <c r="F400" s="234"/>
      <c r="G400" s="234"/>
    </row>
    <row r="401" spans="1:7" x14ac:dyDescent="0.25">
      <c r="A401" s="313"/>
      <c r="B401" s="313"/>
      <c r="C401" s="314"/>
      <c r="D401" s="315"/>
      <c r="E401" s="316"/>
      <c r="F401" s="200"/>
      <c r="G401" s="218"/>
    </row>
    <row r="402" spans="1:7" ht="14.4" customHeight="1" x14ac:dyDescent="0.25">
      <c r="A402" s="202" t="s">
        <v>951</v>
      </c>
      <c r="B402" s="204" t="s">
        <v>949</v>
      </c>
      <c r="C402" s="203" t="s">
        <v>147</v>
      </c>
      <c r="D402" s="204" t="s">
        <v>148</v>
      </c>
      <c r="E402" s="205" t="s">
        <v>149</v>
      </c>
      <c r="F402" s="205" t="s">
        <v>150</v>
      </c>
      <c r="G402" s="219"/>
    </row>
    <row r="403" spans="1:7" x14ac:dyDescent="0.25">
      <c r="A403" s="202"/>
      <c r="B403" s="204" t="s">
        <v>950</v>
      </c>
      <c r="C403" s="203"/>
      <c r="D403" s="204"/>
      <c r="E403" s="205"/>
      <c r="F403" s="220"/>
      <c r="G403" s="221"/>
    </row>
    <row r="404" spans="1:7" x14ac:dyDescent="0.25">
      <c r="A404" s="207"/>
      <c r="B404" s="207"/>
      <c r="C404" s="208"/>
      <c r="D404" s="206"/>
      <c r="E404" s="206"/>
      <c r="F404" s="206" t="s">
        <v>151</v>
      </c>
      <c r="G404" s="222" t="s">
        <v>152</v>
      </c>
    </row>
    <row r="405" spans="1:7" x14ac:dyDescent="0.25">
      <c r="A405" s="209"/>
      <c r="B405" s="209"/>
      <c r="C405" s="210"/>
      <c r="D405" s="211">
        <v>1</v>
      </c>
      <c r="E405" s="211">
        <v>2</v>
      </c>
      <c r="F405" s="211">
        <v>3</v>
      </c>
      <c r="G405" s="211">
        <f>+F405+1</f>
        <v>4</v>
      </c>
    </row>
    <row r="406" spans="1:7" x14ac:dyDescent="0.25">
      <c r="A406" s="223"/>
      <c r="B406" s="223"/>
      <c r="C406" s="224"/>
      <c r="D406" s="225"/>
      <c r="E406" s="226"/>
      <c r="F406" s="226"/>
      <c r="G406" s="227" t="s">
        <v>153</v>
      </c>
    </row>
    <row r="407" spans="1:7" x14ac:dyDescent="0.25">
      <c r="A407" s="348"/>
      <c r="B407" s="344"/>
      <c r="C407" s="275"/>
      <c r="D407" s="259"/>
      <c r="E407" s="259"/>
      <c r="F407" s="260"/>
      <c r="G407" s="260"/>
    </row>
    <row r="408" spans="1:7" x14ac:dyDescent="0.25">
      <c r="A408" s="344"/>
      <c r="B408" s="344"/>
      <c r="C408" s="228" t="s">
        <v>50</v>
      </c>
      <c r="D408" s="259"/>
      <c r="E408" s="259"/>
      <c r="F408" s="260"/>
      <c r="G408" s="215"/>
    </row>
    <row r="409" spans="1:7" x14ac:dyDescent="0.25">
      <c r="A409" s="344"/>
      <c r="B409" s="344"/>
      <c r="C409" s="228"/>
      <c r="D409" s="259"/>
      <c r="E409" s="259"/>
      <c r="F409" s="260"/>
      <c r="G409" s="260"/>
    </row>
    <row r="410" spans="1:7" x14ac:dyDescent="0.25">
      <c r="A410" s="344"/>
      <c r="B410" s="344"/>
      <c r="C410" s="228" t="s">
        <v>70</v>
      </c>
      <c r="D410" s="259"/>
      <c r="E410" s="259"/>
      <c r="F410" s="260"/>
      <c r="G410" s="215"/>
    </row>
    <row r="411" spans="1:7" x14ac:dyDescent="0.25">
      <c r="A411" s="344"/>
      <c r="B411" s="344"/>
      <c r="C411" s="228"/>
      <c r="D411" s="259"/>
      <c r="E411" s="259"/>
      <c r="F411" s="260"/>
      <c r="G411" s="260"/>
    </row>
    <row r="412" spans="1:7" s="112" customFormat="1" x14ac:dyDescent="0.25">
      <c r="A412" s="408"/>
      <c r="B412" s="408"/>
      <c r="C412" s="228" t="s">
        <v>77</v>
      </c>
      <c r="D412" s="241"/>
      <c r="E412" s="241"/>
      <c r="F412" s="240"/>
      <c r="G412" s="216"/>
    </row>
    <row r="413" spans="1:7" s="112" customFormat="1" x14ac:dyDescent="0.25">
      <c r="A413" s="408"/>
      <c r="B413" s="408"/>
      <c r="C413" s="228"/>
      <c r="D413" s="241"/>
      <c r="E413" s="241"/>
      <c r="F413" s="240"/>
      <c r="G413" s="240"/>
    </row>
    <row r="414" spans="1:7" s="112" customFormat="1" x14ac:dyDescent="0.25">
      <c r="A414" s="408"/>
      <c r="B414" s="408"/>
      <c r="C414" s="228" t="s">
        <v>219</v>
      </c>
      <c r="D414" s="241"/>
      <c r="E414" s="241"/>
      <c r="F414" s="240"/>
      <c r="G414" s="240"/>
    </row>
    <row r="415" spans="1:7" s="112" customFormat="1" x14ac:dyDescent="0.25">
      <c r="A415" s="408"/>
      <c r="B415" s="408"/>
      <c r="C415" s="228"/>
      <c r="D415" s="241"/>
      <c r="E415" s="241"/>
      <c r="F415" s="240"/>
      <c r="G415" s="240"/>
    </row>
    <row r="416" spans="1:7" s="112" customFormat="1" ht="27.6" x14ac:dyDescent="0.25">
      <c r="A416" s="408"/>
      <c r="B416" s="408"/>
      <c r="C416" s="228" t="s">
        <v>220</v>
      </c>
      <c r="D416" s="241"/>
      <c r="E416" s="241"/>
      <c r="F416" s="240"/>
      <c r="G416" s="240"/>
    </row>
    <row r="417" spans="1:7" s="112" customFormat="1" x14ac:dyDescent="0.25">
      <c r="A417" s="408"/>
      <c r="B417" s="408"/>
      <c r="C417" s="228"/>
      <c r="D417" s="241"/>
      <c r="E417" s="241"/>
      <c r="F417" s="240"/>
      <c r="G417" s="240"/>
    </row>
    <row r="418" spans="1:7" s="112" customFormat="1" x14ac:dyDescent="0.25">
      <c r="A418" s="408"/>
      <c r="B418" s="408"/>
      <c r="C418" s="228" t="s">
        <v>276</v>
      </c>
      <c r="D418" s="241"/>
      <c r="E418" s="241"/>
      <c r="F418" s="240"/>
      <c r="G418" s="240"/>
    </row>
    <row r="419" spans="1:7" s="112" customFormat="1" x14ac:dyDescent="0.25">
      <c r="A419" s="408"/>
      <c r="B419" s="408"/>
      <c r="C419" s="228"/>
      <c r="D419" s="241"/>
      <c r="E419" s="241"/>
      <c r="F419" s="240"/>
      <c r="G419" s="240"/>
    </row>
    <row r="420" spans="1:7" s="112" customFormat="1" ht="55.2" x14ac:dyDescent="0.25">
      <c r="A420" s="408"/>
      <c r="B420" s="408"/>
      <c r="C420" s="228" t="s">
        <v>277</v>
      </c>
      <c r="D420" s="241"/>
      <c r="E420" s="241"/>
      <c r="F420" s="240"/>
      <c r="G420" s="240"/>
    </row>
    <row r="421" spans="1:7" s="112" customFormat="1" x14ac:dyDescent="0.25">
      <c r="A421" s="408"/>
      <c r="B421" s="408"/>
      <c r="C421" s="228"/>
      <c r="D421" s="241"/>
      <c r="E421" s="241"/>
      <c r="F421" s="240"/>
      <c r="G421" s="240"/>
    </row>
    <row r="422" spans="1:7" s="112" customFormat="1" x14ac:dyDescent="0.25">
      <c r="A422" s="408"/>
      <c r="B422" s="408"/>
      <c r="C422" s="228" t="s">
        <v>123</v>
      </c>
      <c r="D422" s="241"/>
      <c r="E422" s="241"/>
      <c r="F422" s="240"/>
      <c r="G422" s="240"/>
    </row>
    <row r="423" spans="1:7" s="112" customFormat="1" x14ac:dyDescent="0.25">
      <c r="A423" s="408"/>
      <c r="B423" s="408"/>
      <c r="C423" s="228"/>
      <c r="D423" s="241"/>
      <c r="E423" s="241"/>
      <c r="F423" s="240"/>
      <c r="G423" s="240"/>
    </row>
    <row r="424" spans="1:7" s="112" customFormat="1" ht="27.6" x14ac:dyDescent="0.25">
      <c r="A424" s="408"/>
      <c r="B424" s="408"/>
      <c r="C424" s="228" t="s">
        <v>208</v>
      </c>
      <c r="D424" s="241"/>
      <c r="E424" s="241"/>
      <c r="F424" s="240"/>
      <c r="G424" s="240"/>
    </row>
    <row r="425" spans="1:7" s="112" customFormat="1" x14ac:dyDescent="0.25">
      <c r="A425" s="408"/>
      <c r="B425" s="408"/>
      <c r="C425" s="228"/>
      <c r="D425" s="241"/>
      <c r="E425" s="241"/>
      <c r="F425" s="240"/>
      <c r="G425" s="240"/>
    </row>
    <row r="426" spans="1:7" s="112" customFormat="1" x14ac:dyDescent="0.25">
      <c r="A426" s="408"/>
      <c r="B426" s="408"/>
      <c r="C426" s="228" t="s">
        <v>78</v>
      </c>
      <c r="D426" s="241"/>
      <c r="E426" s="241"/>
      <c r="F426" s="240"/>
      <c r="G426" s="240"/>
    </row>
    <row r="427" spans="1:7" s="112" customFormat="1" x14ac:dyDescent="0.25">
      <c r="A427" s="408"/>
      <c r="B427" s="408"/>
      <c r="C427" s="228"/>
      <c r="D427" s="241"/>
      <c r="E427" s="241"/>
      <c r="F427" s="240"/>
      <c r="G427" s="240"/>
    </row>
    <row r="428" spans="1:7" s="112" customFormat="1" x14ac:dyDescent="0.25">
      <c r="A428" s="408"/>
      <c r="B428" s="408"/>
      <c r="C428" s="228" t="s">
        <v>121</v>
      </c>
      <c r="D428" s="241"/>
      <c r="E428" s="241"/>
      <c r="F428" s="240"/>
      <c r="G428" s="240"/>
    </row>
    <row r="429" spans="1:7" s="112" customFormat="1" x14ac:dyDescent="0.25">
      <c r="A429" s="408"/>
      <c r="B429" s="408"/>
      <c r="C429" s="228"/>
      <c r="D429" s="241"/>
      <c r="E429" s="241"/>
      <c r="F429" s="240"/>
      <c r="G429" s="240"/>
    </row>
    <row r="430" spans="1:7" s="112" customFormat="1" ht="16.2" x14ac:dyDescent="0.25">
      <c r="A430" s="408">
        <v>46</v>
      </c>
      <c r="B430" s="408"/>
      <c r="C430" s="228" t="s">
        <v>79</v>
      </c>
      <c r="D430" s="259" t="s">
        <v>948</v>
      </c>
      <c r="E430" s="241">
        <v>3</v>
      </c>
      <c r="F430" s="240"/>
      <c r="G430" s="240"/>
    </row>
    <row r="431" spans="1:7" s="112" customFormat="1" x14ac:dyDescent="0.25">
      <c r="A431" s="408"/>
      <c r="B431" s="408"/>
      <c r="C431" s="239"/>
      <c r="D431" s="241"/>
      <c r="E431" s="241"/>
      <c r="F431" s="240"/>
      <c r="G431" s="240"/>
    </row>
    <row r="432" spans="1:7" s="112" customFormat="1" ht="16.2" x14ac:dyDescent="0.25">
      <c r="A432" s="408">
        <v>47</v>
      </c>
      <c r="B432" s="408"/>
      <c r="C432" s="228" t="s">
        <v>278</v>
      </c>
      <c r="D432" s="259" t="s">
        <v>948</v>
      </c>
      <c r="E432" s="241">
        <v>9</v>
      </c>
      <c r="F432" s="240"/>
      <c r="G432" s="240"/>
    </row>
    <row r="433" spans="1:7" s="112" customFormat="1" x14ac:dyDescent="0.25">
      <c r="A433" s="408"/>
      <c r="B433" s="408"/>
      <c r="C433" s="228"/>
      <c r="D433" s="241"/>
      <c r="E433" s="241"/>
      <c r="F433" s="240"/>
      <c r="G433" s="240"/>
    </row>
    <row r="434" spans="1:7" x14ac:dyDescent="0.25">
      <c r="A434" s="345"/>
      <c r="B434" s="344"/>
      <c r="C434" s="275"/>
      <c r="D434" s="259"/>
      <c r="E434" s="259"/>
      <c r="F434" s="260"/>
      <c r="G434" s="260"/>
    </row>
    <row r="435" spans="1:7" x14ac:dyDescent="0.25">
      <c r="A435" s="353"/>
      <c r="B435" s="353"/>
      <c r="C435" s="353"/>
      <c r="D435" s="229"/>
      <c r="E435" s="229"/>
      <c r="F435" s="230"/>
      <c r="G435" s="230"/>
    </row>
    <row r="436" spans="1:7" x14ac:dyDescent="0.25">
      <c r="C436" s="237"/>
      <c r="D436" s="233"/>
      <c r="E436" s="233"/>
      <c r="F436" s="234"/>
      <c r="G436" s="234"/>
    </row>
    <row r="437" spans="1:7" x14ac:dyDescent="0.25">
      <c r="A437" s="313"/>
      <c r="B437" s="313"/>
      <c r="C437" s="314"/>
      <c r="D437" s="315"/>
      <c r="E437" s="316"/>
      <c r="F437" s="200"/>
      <c r="G437" s="218"/>
    </row>
    <row r="438" spans="1:7" ht="14.4" customHeight="1" x14ac:dyDescent="0.25">
      <c r="A438" s="202" t="s">
        <v>951</v>
      </c>
      <c r="B438" s="204" t="s">
        <v>949</v>
      </c>
      <c r="C438" s="203" t="s">
        <v>147</v>
      </c>
      <c r="D438" s="204" t="s">
        <v>148</v>
      </c>
      <c r="E438" s="205" t="s">
        <v>149</v>
      </c>
      <c r="F438" s="205" t="s">
        <v>150</v>
      </c>
      <c r="G438" s="219"/>
    </row>
    <row r="439" spans="1:7" x14ac:dyDescent="0.25">
      <c r="A439" s="202"/>
      <c r="B439" s="204" t="s">
        <v>950</v>
      </c>
      <c r="C439" s="203"/>
      <c r="D439" s="204"/>
      <c r="E439" s="205"/>
      <c r="F439" s="220"/>
      <c r="G439" s="221"/>
    </row>
    <row r="440" spans="1:7" x14ac:dyDescent="0.25">
      <c r="A440" s="207"/>
      <c r="B440" s="207"/>
      <c r="C440" s="208"/>
      <c r="D440" s="206"/>
      <c r="E440" s="206"/>
      <c r="F440" s="206" t="s">
        <v>151</v>
      </c>
      <c r="G440" s="222" t="s">
        <v>152</v>
      </c>
    </row>
    <row r="441" spans="1:7" x14ac:dyDescent="0.25">
      <c r="A441" s="209"/>
      <c r="B441" s="209"/>
      <c r="C441" s="210"/>
      <c r="D441" s="211">
        <v>1</v>
      </c>
      <c r="E441" s="211">
        <v>2</v>
      </c>
      <c r="F441" s="211">
        <v>3</v>
      </c>
      <c r="G441" s="211">
        <f>+F441+1</f>
        <v>4</v>
      </c>
    </row>
    <row r="442" spans="1:7" x14ac:dyDescent="0.25">
      <c r="A442" s="223"/>
      <c r="B442" s="223"/>
      <c r="C442" s="224"/>
      <c r="D442" s="225"/>
      <c r="E442" s="226"/>
      <c r="F442" s="226"/>
      <c r="G442" s="227" t="s">
        <v>153</v>
      </c>
    </row>
    <row r="443" spans="1:7" x14ac:dyDescent="0.25">
      <c r="A443" s="348"/>
      <c r="B443" s="344"/>
      <c r="C443" s="275"/>
      <c r="D443" s="259"/>
      <c r="E443" s="259"/>
      <c r="F443" s="260"/>
      <c r="G443" s="260"/>
    </row>
    <row r="444" spans="1:7" x14ac:dyDescent="0.25">
      <c r="A444" s="344"/>
      <c r="B444" s="344"/>
      <c r="C444" s="228" t="s">
        <v>71</v>
      </c>
      <c r="D444" s="259"/>
      <c r="E444" s="259"/>
      <c r="F444" s="260"/>
      <c r="G444" s="215"/>
    </row>
    <row r="445" spans="1:7" x14ac:dyDescent="0.25">
      <c r="A445" s="344"/>
      <c r="B445" s="344"/>
      <c r="C445" s="228"/>
      <c r="D445" s="259"/>
      <c r="E445" s="259"/>
      <c r="F445" s="260"/>
      <c r="G445" s="260"/>
    </row>
    <row r="446" spans="1:7" x14ac:dyDescent="0.25">
      <c r="A446" s="344"/>
      <c r="B446" s="344"/>
      <c r="C446" s="228" t="s">
        <v>72</v>
      </c>
      <c r="D446" s="259"/>
      <c r="E446" s="259"/>
      <c r="F446" s="260"/>
      <c r="G446" s="215"/>
    </row>
    <row r="447" spans="1:7" x14ac:dyDescent="0.25">
      <c r="A447" s="344"/>
      <c r="B447" s="344"/>
      <c r="C447" s="228"/>
      <c r="D447" s="259"/>
      <c r="E447" s="259"/>
      <c r="F447" s="260"/>
      <c r="G447" s="260"/>
    </row>
    <row r="448" spans="1:7" x14ac:dyDescent="0.25">
      <c r="A448" s="344"/>
      <c r="B448" s="344"/>
      <c r="C448" s="228" t="s">
        <v>81</v>
      </c>
      <c r="D448" s="241"/>
      <c r="E448" s="241"/>
      <c r="F448" s="240"/>
      <c r="G448" s="216"/>
    </row>
    <row r="449" spans="1:7" x14ac:dyDescent="0.25">
      <c r="A449" s="344"/>
      <c r="B449" s="344"/>
      <c r="C449" s="228"/>
      <c r="D449" s="241"/>
      <c r="E449" s="241"/>
      <c r="F449" s="240"/>
      <c r="G449" s="240"/>
    </row>
    <row r="450" spans="1:7" x14ac:dyDescent="0.25">
      <c r="A450" s="344"/>
      <c r="B450" s="344"/>
      <c r="C450" s="228" t="s">
        <v>219</v>
      </c>
      <c r="D450" s="241"/>
      <c r="E450" s="241"/>
      <c r="F450" s="240"/>
      <c r="G450" s="240"/>
    </row>
    <row r="451" spans="1:7" x14ac:dyDescent="0.25">
      <c r="A451" s="344"/>
      <c r="B451" s="344"/>
      <c r="C451" s="228"/>
      <c r="D451" s="241"/>
      <c r="E451" s="241"/>
      <c r="F451" s="240"/>
      <c r="G451" s="240"/>
    </row>
    <row r="452" spans="1:7" ht="27.6" x14ac:dyDescent="0.25">
      <c r="A452" s="344"/>
      <c r="B452" s="344"/>
      <c r="C452" s="228" t="s">
        <v>220</v>
      </c>
      <c r="D452" s="241"/>
      <c r="E452" s="241"/>
      <c r="F452" s="240"/>
      <c r="G452" s="240"/>
    </row>
    <row r="453" spans="1:7" x14ac:dyDescent="0.25">
      <c r="A453" s="344"/>
      <c r="B453" s="344"/>
      <c r="C453" s="228"/>
      <c r="D453" s="241"/>
      <c r="E453" s="241"/>
      <c r="F453" s="240"/>
      <c r="G453" s="240"/>
    </row>
    <row r="454" spans="1:7" x14ac:dyDescent="0.25">
      <c r="A454" s="344"/>
      <c r="B454" s="344"/>
      <c r="C454" s="228" t="s">
        <v>123</v>
      </c>
      <c r="D454" s="241"/>
      <c r="E454" s="241"/>
      <c r="F454" s="240"/>
      <c r="G454" s="240"/>
    </row>
    <row r="455" spans="1:7" x14ac:dyDescent="0.25">
      <c r="A455" s="344"/>
      <c r="B455" s="344"/>
      <c r="C455" s="228"/>
      <c r="D455" s="241"/>
      <c r="E455" s="241"/>
      <c r="F455" s="240"/>
      <c r="G455" s="240"/>
    </row>
    <row r="456" spans="1:7" ht="27.6" x14ac:dyDescent="0.25">
      <c r="A456" s="344"/>
      <c r="B456" s="344"/>
      <c r="C456" s="228" t="s">
        <v>208</v>
      </c>
      <c r="D456" s="241"/>
      <c r="E456" s="241"/>
      <c r="F456" s="240"/>
      <c r="G456" s="240"/>
    </row>
    <row r="457" spans="1:7" x14ac:dyDescent="0.25">
      <c r="A457" s="344"/>
      <c r="B457" s="344"/>
      <c r="C457" s="228"/>
      <c r="D457" s="241"/>
      <c r="E457" s="241"/>
      <c r="F457" s="240"/>
      <c r="G457" s="240"/>
    </row>
    <row r="458" spans="1:7" x14ac:dyDescent="0.25">
      <c r="A458" s="344"/>
      <c r="B458" s="344"/>
      <c r="C458" s="228" t="s">
        <v>82</v>
      </c>
      <c r="D458" s="241"/>
      <c r="E458" s="241"/>
      <c r="F458" s="240"/>
      <c r="G458" s="240"/>
    </row>
    <row r="459" spans="1:7" x14ac:dyDescent="0.25">
      <c r="A459" s="344"/>
      <c r="B459" s="344"/>
      <c r="C459" s="228"/>
      <c r="D459" s="241"/>
      <c r="E459" s="241"/>
      <c r="F459" s="240"/>
      <c r="G459" s="240"/>
    </row>
    <row r="460" spans="1:7" ht="41.4" x14ac:dyDescent="0.25">
      <c r="A460" s="344"/>
      <c r="B460" s="344"/>
      <c r="C460" s="228" t="s">
        <v>279</v>
      </c>
      <c r="D460" s="241"/>
      <c r="E460" s="241"/>
      <c r="F460" s="240"/>
      <c r="G460" s="240"/>
    </row>
    <row r="461" spans="1:7" x14ac:dyDescent="0.25">
      <c r="A461" s="344"/>
      <c r="B461" s="344"/>
      <c r="C461" s="228"/>
      <c r="D461" s="241"/>
      <c r="E461" s="241"/>
      <c r="F461" s="240"/>
      <c r="G461" s="240"/>
    </row>
    <row r="462" spans="1:7" ht="16.2" x14ac:dyDescent="0.25">
      <c r="A462" s="344">
        <v>48</v>
      </c>
      <c r="B462" s="344"/>
      <c r="C462" s="228" t="s">
        <v>278</v>
      </c>
      <c r="D462" s="259" t="s">
        <v>948</v>
      </c>
      <c r="E462" s="241">
        <v>116</v>
      </c>
      <c r="F462" s="240"/>
      <c r="G462" s="240"/>
    </row>
    <row r="463" spans="1:7" x14ac:dyDescent="0.25">
      <c r="A463" s="344"/>
      <c r="B463" s="344"/>
      <c r="C463" s="228"/>
      <c r="D463" s="241"/>
      <c r="E463" s="241"/>
      <c r="F463" s="240"/>
      <c r="G463" s="240"/>
    </row>
    <row r="464" spans="1:7" ht="16.2" x14ac:dyDescent="0.25">
      <c r="A464" s="344">
        <v>49</v>
      </c>
      <c r="B464" s="344"/>
      <c r="C464" s="228" t="s">
        <v>280</v>
      </c>
      <c r="D464" s="259" t="s">
        <v>948</v>
      </c>
      <c r="E464" s="241">
        <v>3</v>
      </c>
      <c r="F464" s="240"/>
      <c r="G464" s="240"/>
    </row>
    <row r="465" spans="1:7" x14ac:dyDescent="0.25">
      <c r="A465" s="344"/>
      <c r="B465" s="344"/>
      <c r="C465" s="228"/>
      <c r="D465" s="241"/>
      <c r="E465" s="241"/>
      <c r="F465" s="240"/>
      <c r="G465" s="240"/>
    </row>
    <row r="466" spans="1:7" x14ac:dyDescent="0.25">
      <c r="A466" s="344"/>
      <c r="B466" s="344"/>
      <c r="C466" s="228" t="s">
        <v>83</v>
      </c>
      <c r="D466" s="241"/>
      <c r="E466" s="241"/>
      <c r="F466" s="240"/>
      <c r="G466" s="240"/>
    </row>
    <row r="467" spans="1:7" x14ac:dyDescent="0.25">
      <c r="A467" s="344"/>
      <c r="B467" s="344"/>
      <c r="C467" s="228"/>
      <c r="D467" s="241"/>
      <c r="E467" s="241"/>
      <c r="F467" s="240"/>
      <c r="G467" s="240"/>
    </row>
    <row r="468" spans="1:7" ht="41.4" x14ac:dyDescent="0.25">
      <c r="A468" s="344"/>
      <c r="B468" s="344"/>
      <c r="C468" s="228" t="s">
        <v>281</v>
      </c>
      <c r="D468" s="241"/>
      <c r="E468" s="241"/>
      <c r="F468" s="240"/>
      <c r="G468" s="240"/>
    </row>
    <row r="469" spans="1:7" x14ac:dyDescent="0.25">
      <c r="A469" s="344"/>
      <c r="B469" s="344"/>
      <c r="C469" s="228"/>
      <c r="D469" s="241"/>
      <c r="E469" s="241"/>
      <c r="F469" s="240"/>
      <c r="G469" s="240"/>
    </row>
    <row r="470" spans="1:7" ht="16.2" x14ac:dyDescent="0.25">
      <c r="A470" s="344">
        <v>50</v>
      </c>
      <c r="B470" s="344"/>
      <c r="C470" s="228" t="s">
        <v>282</v>
      </c>
      <c r="D470" s="259" t="s">
        <v>948</v>
      </c>
      <c r="E470" s="241">
        <v>107</v>
      </c>
      <c r="F470" s="240"/>
      <c r="G470" s="240"/>
    </row>
    <row r="471" spans="1:7" x14ac:dyDescent="0.25">
      <c r="A471" s="344"/>
      <c r="B471" s="344"/>
      <c r="C471" s="228"/>
      <c r="D471" s="241"/>
      <c r="E471" s="241"/>
      <c r="F471" s="240"/>
      <c r="G471" s="240"/>
    </row>
    <row r="472" spans="1:7" x14ac:dyDescent="0.25">
      <c r="A472" s="344">
        <v>51</v>
      </c>
      <c r="B472" s="344"/>
      <c r="C472" s="228" t="s">
        <v>283</v>
      </c>
      <c r="D472" s="241" t="s">
        <v>44</v>
      </c>
      <c r="E472" s="241">
        <v>77</v>
      </c>
      <c r="F472" s="240"/>
      <c r="G472" s="240"/>
    </row>
    <row r="473" spans="1:7" x14ac:dyDescent="0.25">
      <c r="A473" s="344"/>
      <c r="B473" s="344"/>
      <c r="C473" s="228"/>
      <c r="D473" s="241"/>
      <c r="E473" s="241"/>
      <c r="F473" s="240"/>
      <c r="G473" s="240"/>
    </row>
    <row r="474" spans="1:7" x14ac:dyDescent="0.25">
      <c r="A474" s="344"/>
      <c r="B474" s="344"/>
      <c r="C474" s="228" t="s">
        <v>49</v>
      </c>
      <c r="D474" s="241"/>
      <c r="E474" s="241"/>
      <c r="F474" s="240"/>
      <c r="G474" s="240"/>
    </row>
    <row r="475" spans="1:7" x14ac:dyDescent="0.25">
      <c r="A475" s="344"/>
      <c r="B475" s="344"/>
      <c r="C475" s="228"/>
      <c r="D475" s="241"/>
      <c r="E475" s="241"/>
      <c r="F475" s="240"/>
      <c r="G475" s="240"/>
    </row>
    <row r="476" spans="1:7" x14ac:dyDescent="0.25">
      <c r="A476" s="344">
        <v>52</v>
      </c>
      <c r="B476" s="344"/>
      <c r="C476" s="228" t="s">
        <v>84</v>
      </c>
      <c r="D476" s="241" t="s">
        <v>44</v>
      </c>
      <c r="E476" s="241">
        <v>77</v>
      </c>
      <c r="F476" s="240"/>
      <c r="G476" s="240"/>
    </row>
    <row r="477" spans="1:7" x14ac:dyDescent="0.25">
      <c r="A477" s="344"/>
      <c r="B477" s="344"/>
      <c r="C477" s="228"/>
      <c r="D477" s="241"/>
      <c r="E477" s="241"/>
      <c r="F477" s="240"/>
      <c r="G477" s="216"/>
    </row>
    <row r="478" spans="1:7" x14ac:dyDescent="0.25">
      <c r="A478" s="345"/>
      <c r="B478" s="344"/>
      <c r="C478" s="275"/>
      <c r="D478" s="259"/>
      <c r="E478" s="259"/>
      <c r="F478" s="260"/>
      <c r="G478" s="260"/>
    </row>
    <row r="479" spans="1:7" x14ac:dyDescent="0.25">
      <c r="A479" s="242"/>
      <c r="B479" s="242"/>
      <c r="C479" s="243"/>
      <c r="D479" s="229"/>
      <c r="E479" s="229"/>
      <c r="F479" s="230"/>
      <c r="G479" s="230"/>
    </row>
    <row r="480" spans="1:7" x14ac:dyDescent="0.25">
      <c r="C480" s="237"/>
      <c r="D480" s="233"/>
      <c r="E480" s="233"/>
      <c r="F480" s="234"/>
      <c r="G480" s="234"/>
    </row>
    <row r="481" spans="1:7" x14ac:dyDescent="0.25">
      <c r="A481" s="313"/>
      <c r="B481" s="313"/>
      <c r="C481" s="314"/>
      <c r="D481" s="315"/>
      <c r="E481" s="316"/>
      <c r="F481" s="200"/>
      <c r="G481" s="218"/>
    </row>
    <row r="482" spans="1:7" ht="14.4" customHeight="1" x14ac:dyDescent="0.25">
      <c r="A482" s="202" t="s">
        <v>951</v>
      </c>
      <c r="B482" s="204" t="s">
        <v>949</v>
      </c>
      <c r="C482" s="203" t="s">
        <v>147</v>
      </c>
      <c r="D482" s="204" t="s">
        <v>148</v>
      </c>
      <c r="E482" s="205" t="s">
        <v>149</v>
      </c>
      <c r="F482" s="205" t="s">
        <v>150</v>
      </c>
      <c r="G482" s="219"/>
    </row>
    <row r="483" spans="1:7" x14ac:dyDescent="0.25">
      <c r="A483" s="202"/>
      <c r="B483" s="204" t="s">
        <v>950</v>
      </c>
      <c r="C483" s="203"/>
      <c r="D483" s="204"/>
      <c r="E483" s="205"/>
      <c r="F483" s="220"/>
      <c r="G483" s="221"/>
    </row>
    <row r="484" spans="1:7" x14ac:dyDescent="0.25">
      <c r="A484" s="207"/>
      <c r="B484" s="207"/>
      <c r="C484" s="208"/>
      <c r="D484" s="206"/>
      <c r="E484" s="206"/>
      <c r="F484" s="206" t="s">
        <v>151</v>
      </c>
      <c r="G484" s="222" t="s">
        <v>152</v>
      </c>
    </row>
    <row r="485" spans="1:7" x14ac:dyDescent="0.25">
      <c r="A485" s="209"/>
      <c r="B485" s="209"/>
      <c r="C485" s="210"/>
      <c r="D485" s="211">
        <v>1</v>
      </c>
      <c r="E485" s="211">
        <v>2</v>
      </c>
      <c r="F485" s="211">
        <v>3</v>
      </c>
      <c r="G485" s="211">
        <f>+F485+1</f>
        <v>4</v>
      </c>
    </row>
    <row r="486" spans="1:7" x14ac:dyDescent="0.25">
      <c r="A486" s="223"/>
      <c r="B486" s="223"/>
      <c r="C486" s="224"/>
      <c r="D486" s="225"/>
      <c r="E486" s="226"/>
      <c r="F486" s="226"/>
      <c r="G486" s="227" t="s">
        <v>153</v>
      </c>
    </row>
    <row r="487" spans="1:7" x14ac:dyDescent="0.25">
      <c r="A487" s="348"/>
      <c r="B487" s="344"/>
      <c r="C487" s="275"/>
      <c r="D487" s="259"/>
      <c r="E487" s="259"/>
      <c r="F487" s="260"/>
      <c r="G487" s="260"/>
    </row>
    <row r="488" spans="1:7" x14ac:dyDescent="0.25">
      <c r="A488" s="344"/>
      <c r="B488" s="344"/>
      <c r="C488" s="228" t="s">
        <v>40</v>
      </c>
      <c r="D488" s="259"/>
      <c r="E488" s="259"/>
      <c r="F488" s="260"/>
      <c r="G488" s="215"/>
    </row>
    <row r="489" spans="1:7" x14ac:dyDescent="0.25">
      <c r="A489" s="344"/>
      <c r="B489" s="344"/>
      <c r="C489" s="228"/>
      <c r="D489" s="259"/>
      <c r="E489" s="259"/>
      <c r="F489" s="260"/>
      <c r="G489" s="260"/>
    </row>
    <row r="490" spans="1:7" x14ac:dyDescent="0.25">
      <c r="A490" s="344"/>
      <c r="B490" s="344"/>
      <c r="C490" s="228" t="s">
        <v>76</v>
      </c>
      <c r="D490" s="259"/>
      <c r="E490" s="259"/>
      <c r="F490" s="260"/>
      <c r="G490" s="215"/>
    </row>
    <row r="491" spans="1:7" x14ac:dyDescent="0.25">
      <c r="A491" s="344"/>
      <c r="B491" s="344"/>
      <c r="C491" s="228"/>
      <c r="D491" s="259"/>
      <c r="E491" s="259"/>
      <c r="F491" s="260"/>
      <c r="G491" s="260"/>
    </row>
    <row r="492" spans="1:7" x14ac:dyDescent="0.25">
      <c r="A492" s="344"/>
      <c r="B492" s="344"/>
      <c r="C492" s="228" t="s">
        <v>19</v>
      </c>
      <c r="D492" s="259"/>
      <c r="E492" s="259"/>
      <c r="F492" s="260"/>
      <c r="G492" s="215"/>
    </row>
    <row r="493" spans="1:7" x14ac:dyDescent="0.25">
      <c r="A493" s="344"/>
      <c r="B493" s="344"/>
      <c r="C493" s="275"/>
      <c r="D493" s="259"/>
      <c r="E493" s="259"/>
      <c r="F493" s="260"/>
      <c r="G493" s="260"/>
    </row>
    <row r="494" spans="1:7" x14ac:dyDescent="0.25">
      <c r="A494" s="344"/>
      <c r="B494" s="344"/>
      <c r="C494" s="275" t="s">
        <v>219</v>
      </c>
      <c r="D494" s="259"/>
      <c r="E494" s="259"/>
      <c r="F494" s="260"/>
      <c r="G494" s="260"/>
    </row>
    <row r="495" spans="1:7" x14ac:dyDescent="0.25">
      <c r="A495" s="344"/>
      <c r="B495" s="344"/>
      <c r="C495" s="275"/>
      <c r="D495" s="259"/>
      <c r="E495" s="259"/>
      <c r="F495" s="260"/>
      <c r="G495" s="260"/>
    </row>
    <row r="496" spans="1:7" ht="27.6" x14ac:dyDescent="0.25">
      <c r="A496" s="344"/>
      <c r="B496" s="344"/>
      <c r="C496" s="275" t="s">
        <v>220</v>
      </c>
      <c r="D496" s="259"/>
      <c r="E496" s="259"/>
      <c r="F496" s="260"/>
      <c r="G496" s="260"/>
    </row>
    <row r="497" spans="1:7" x14ac:dyDescent="0.25">
      <c r="A497" s="344"/>
      <c r="B497" s="344"/>
      <c r="C497" s="275"/>
      <c r="D497" s="259"/>
      <c r="E497" s="259"/>
      <c r="F497" s="260"/>
      <c r="G497" s="260"/>
    </row>
    <row r="498" spans="1:7" x14ac:dyDescent="0.25">
      <c r="A498" s="344"/>
      <c r="B498" s="344"/>
      <c r="C498" s="275" t="s">
        <v>123</v>
      </c>
      <c r="D498" s="259"/>
      <c r="E498" s="259"/>
      <c r="F498" s="260"/>
      <c r="G498" s="260"/>
    </row>
    <row r="499" spans="1:7" x14ac:dyDescent="0.25">
      <c r="A499" s="344"/>
      <c r="B499" s="344"/>
      <c r="C499" s="275"/>
      <c r="D499" s="259"/>
      <c r="E499" s="259"/>
      <c r="F499" s="260"/>
      <c r="G499" s="260"/>
    </row>
    <row r="500" spans="1:7" ht="27.6" x14ac:dyDescent="0.25">
      <c r="A500" s="344"/>
      <c r="B500" s="344"/>
      <c r="C500" s="275" t="s">
        <v>208</v>
      </c>
      <c r="D500" s="259"/>
      <c r="E500" s="259"/>
      <c r="F500" s="260"/>
      <c r="G500" s="260"/>
    </row>
    <row r="501" spans="1:7" x14ac:dyDescent="0.25">
      <c r="A501" s="344"/>
      <c r="B501" s="344"/>
      <c r="C501" s="275"/>
      <c r="D501" s="259"/>
      <c r="E501" s="259"/>
      <c r="F501" s="260"/>
      <c r="G501" s="260"/>
    </row>
    <row r="502" spans="1:7" x14ac:dyDescent="0.25">
      <c r="A502" s="344"/>
      <c r="B502" s="344"/>
      <c r="C502" s="275" t="s">
        <v>95</v>
      </c>
      <c r="D502" s="259"/>
      <c r="E502" s="259"/>
      <c r="F502" s="260"/>
      <c r="G502" s="260"/>
    </row>
    <row r="503" spans="1:7" x14ac:dyDescent="0.25">
      <c r="A503" s="344"/>
      <c r="B503" s="344"/>
      <c r="C503" s="275"/>
      <c r="D503" s="259"/>
      <c r="E503" s="259"/>
      <c r="F503" s="260"/>
      <c r="G503" s="260"/>
    </row>
    <row r="504" spans="1:7" x14ac:dyDescent="0.25">
      <c r="A504" s="344"/>
      <c r="B504" s="344"/>
      <c r="C504" s="275" t="s">
        <v>284</v>
      </c>
      <c r="D504" s="259"/>
      <c r="E504" s="259"/>
      <c r="F504" s="260"/>
      <c r="G504" s="260"/>
    </row>
    <row r="505" spans="1:7" x14ac:dyDescent="0.25">
      <c r="A505" s="344"/>
      <c r="B505" s="344"/>
      <c r="C505" s="275"/>
      <c r="D505" s="259"/>
      <c r="E505" s="259"/>
      <c r="F505" s="260"/>
      <c r="G505" s="260"/>
    </row>
    <row r="506" spans="1:7" ht="27.6" x14ac:dyDescent="0.25">
      <c r="A506" s="344">
        <v>53</v>
      </c>
      <c r="B506" s="344"/>
      <c r="C506" s="275" t="s">
        <v>285</v>
      </c>
      <c r="D506" s="259" t="s">
        <v>44</v>
      </c>
      <c r="E506" s="259">
        <v>42</v>
      </c>
      <c r="F506" s="260"/>
      <c r="G506" s="260"/>
    </row>
    <row r="507" spans="1:7" x14ac:dyDescent="0.25">
      <c r="A507" s="344"/>
      <c r="B507" s="344"/>
      <c r="C507" s="275"/>
      <c r="D507" s="259"/>
      <c r="E507" s="259"/>
      <c r="F507" s="260"/>
      <c r="G507" s="260"/>
    </row>
    <row r="508" spans="1:7" x14ac:dyDescent="0.25">
      <c r="A508" s="344">
        <v>54</v>
      </c>
      <c r="B508" s="344"/>
      <c r="C508" s="275" t="s">
        <v>286</v>
      </c>
      <c r="D508" s="259" t="s">
        <v>45</v>
      </c>
      <c r="E508" s="259">
        <v>8</v>
      </c>
      <c r="F508" s="260"/>
      <c r="G508" s="260"/>
    </row>
    <row r="509" spans="1:7" x14ac:dyDescent="0.25">
      <c r="A509" s="344"/>
      <c r="B509" s="344"/>
      <c r="C509" s="275"/>
      <c r="D509" s="259"/>
      <c r="E509" s="259"/>
      <c r="F509" s="260"/>
      <c r="G509" s="260"/>
    </row>
    <row r="510" spans="1:7" x14ac:dyDescent="0.25">
      <c r="A510" s="344">
        <v>55</v>
      </c>
      <c r="B510" s="344"/>
      <c r="C510" s="275" t="s">
        <v>287</v>
      </c>
      <c r="D510" s="259" t="s">
        <v>45</v>
      </c>
      <c r="E510" s="259">
        <v>22</v>
      </c>
      <c r="F510" s="260"/>
      <c r="G510" s="260"/>
    </row>
    <row r="511" spans="1:7" x14ac:dyDescent="0.25">
      <c r="A511" s="344"/>
      <c r="B511" s="344"/>
      <c r="C511" s="275"/>
      <c r="D511" s="259"/>
      <c r="E511" s="259"/>
      <c r="F511" s="260"/>
      <c r="G511" s="260"/>
    </row>
    <row r="512" spans="1:7" ht="27.6" x14ac:dyDescent="0.25">
      <c r="A512" s="344">
        <v>56</v>
      </c>
      <c r="B512" s="344"/>
      <c r="C512" s="275" t="s">
        <v>288</v>
      </c>
      <c r="D512" s="259" t="s">
        <v>45</v>
      </c>
      <c r="E512" s="259">
        <v>8</v>
      </c>
      <c r="F512" s="260"/>
      <c r="G512" s="260"/>
    </row>
    <row r="513" spans="1:7" x14ac:dyDescent="0.25">
      <c r="A513" s="344"/>
      <c r="B513" s="344"/>
      <c r="C513" s="275"/>
      <c r="D513" s="259"/>
      <c r="E513" s="259"/>
      <c r="F513" s="260"/>
      <c r="G513" s="260"/>
    </row>
    <row r="514" spans="1:7" x14ac:dyDescent="0.25">
      <c r="A514" s="344"/>
      <c r="B514" s="344"/>
      <c r="C514" s="275" t="s">
        <v>96</v>
      </c>
      <c r="D514" s="259"/>
      <c r="E514" s="259"/>
      <c r="F514" s="260"/>
      <c r="G514" s="260"/>
    </row>
    <row r="515" spans="1:7" x14ac:dyDescent="0.25">
      <c r="A515" s="344"/>
      <c r="B515" s="344"/>
      <c r="C515" s="275"/>
      <c r="D515" s="259"/>
      <c r="E515" s="259"/>
      <c r="F515" s="260"/>
      <c r="G515" s="260"/>
    </row>
    <row r="516" spans="1:7" x14ac:dyDescent="0.25">
      <c r="A516" s="344"/>
      <c r="B516" s="344"/>
      <c r="C516" s="275" t="s">
        <v>97</v>
      </c>
      <c r="D516" s="259"/>
      <c r="E516" s="259"/>
      <c r="F516" s="260"/>
      <c r="G516" s="260"/>
    </row>
    <row r="517" spans="1:7" x14ac:dyDescent="0.25">
      <c r="A517" s="344"/>
      <c r="B517" s="344"/>
      <c r="C517" s="275"/>
      <c r="D517" s="259"/>
      <c r="E517" s="259"/>
      <c r="F517" s="260"/>
      <c r="G517" s="260"/>
    </row>
    <row r="518" spans="1:7" ht="69" x14ac:dyDescent="0.25">
      <c r="A518" s="344">
        <v>57</v>
      </c>
      <c r="B518" s="344"/>
      <c r="C518" s="275" t="s">
        <v>289</v>
      </c>
      <c r="D518" s="259" t="s">
        <v>45</v>
      </c>
      <c r="E518" s="259">
        <v>5</v>
      </c>
      <c r="F518" s="260"/>
      <c r="G518" s="260"/>
    </row>
    <row r="519" spans="1:7" x14ac:dyDescent="0.25">
      <c r="A519" s="344"/>
      <c r="B519" s="344"/>
      <c r="C519" s="275"/>
      <c r="D519" s="259"/>
      <c r="E519" s="259"/>
      <c r="F519" s="260"/>
      <c r="G519" s="260"/>
    </row>
    <row r="520" spans="1:7" ht="41.4" x14ac:dyDescent="0.25">
      <c r="A520" s="344">
        <v>58</v>
      </c>
      <c r="B520" s="344"/>
      <c r="C520" s="275" t="s">
        <v>290</v>
      </c>
      <c r="D520" s="259" t="s">
        <v>45</v>
      </c>
      <c r="E520" s="259">
        <v>8</v>
      </c>
      <c r="F520" s="260"/>
      <c r="G520" s="260"/>
    </row>
    <row r="521" spans="1:7" x14ac:dyDescent="0.25">
      <c r="A521" s="344"/>
      <c r="B521" s="344"/>
      <c r="C521" s="275"/>
      <c r="D521" s="259"/>
      <c r="E521" s="259"/>
      <c r="F521" s="260"/>
      <c r="G521" s="260"/>
    </row>
    <row r="522" spans="1:7" x14ac:dyDescent="0.25">
      <c r="A522" s="344"/>
      <c r="B522" s="344"/>
      <c r="C522" s="275" t="s">
        <v>69</v>
      </c>
      <c r="D522" s="259"/>
      <c r="E522" s="259"/>
      <c r="F522" s="260"/>
      <c r="G522" s="260"/>
    </row>
    <row r="523" spans="1:7" x14ac:dyDescent="0.25">
      <c r="A523" s="344"/>
      <c r="B523" s="344"/>
      <c r="C523" s="275"/>
      <c r="D523" s="259"/>
      <c r="E523" s="259"/>
      <c r="F523" s="260"/>
      <c r="G523" s="260"/>
    </row>
    <row r="524" spans="1:7" ht="27.6" x14ac:dyDescent="0.25">
      <c r="A524" s="344">
        <v>59</v>
      </c>
      <c r="B524" s="344"/>
      <c r="C524" s="275" t="s">
        <v>291</v>
      </c>
      <c r="D524" s="259" t="s">
        <v>45</v>
      </c>
      <c r="E524" s="259">
        <v>1</v>
      </c>
      <c r="F524" s="260"/>
      <c r="G524" s="260"/>
    </row>
    <row r="525" spans="1:7" x14ac:dyDescent="0.25">
      <c r="A525" s="344"/>
      <c r="B525" s="344"/>
      <c r="C525" s="275"/>
      <c r="D525" s="259"/>
      <c r="E525" s="259"/>
      <c r="F525" s="260"/>
      <c r="G525" s="260"/>
    </row>
    <row r="526" spans="1:7" x14ac:dyDescent="0.25">
      <c r="A526" s="344"/>
      <c r="B526" s="344"/>
      <c r="C526" s="275" t="s">
        <v>98</v>
      </c>
      <c r="D526" s="259"/>
      <c r="E526" s="259"/>
      <c r="F526" s="260"/>
      <c r="G526" s="260"/>
    </row>
    <row r="527" spans="1:7" x14ac:dyDescent="0.25">
      <c r="A527" s="344"/>
      <c r="B527" s="344"/>
      <c r="C527" s="275"/>
      <c r="D527" s="259"/>
      <c r="E527" s="259"/>
      <c r="F527" s="260"/>
      <c r="G527" s="260"/>
    </row>
    <row r="528" spans="1:7" x14ac:dyDescent="0.25">
      <c r="A528" s="344"/>
      <c r="B528" s="344"/>
      <c r="C528" s="275" t="s">
        <v>99</v>
      </c>
      <c r="D528" s="259"/>
      <c r="E528" s="259"/>
      <c r="F528" s="260"/>
      <c r="G528" s="260"/>
    </row>
    <row r="529" spans="1:7" x14ac:dyDescent="0.25">
      <c r="A529" s="344"/>
      <c r="B529" s="344"/>
      <c r="C529" s="275"/>
      <c r="D529" s="259"/>
      <c r="E529" s="259"/>
      <c r="F529" s="260"/>
      <c r="G529" s="260"/>
    </row>
    <row r="530" spans="1:7" ht="27.6" x14ac:dyDescent="0.25">
      <c r="A530" s="344">
        <v>60</v>
      </c>
      <c r="B530" s="344"/>
      <c r="C530" s="275" t="s">
        <v>292</v>
      </c>
      <c r="D530" s="259" t="s">
        <v>45</v>
      </c>
      <c r="E530" s="259">
        <v>5</v>
      </c>
      <c r="F530" s="260"/>
      <c r="G530" s="260"/>
    </row>
    <row r="531" spans="1:7" x14ac:dyDescent="0.25">
      <c r="A531" s="344"/>
      <c r="B531" s="344"/>
      <c r="C531" s="275"/>
      <c r="D531" s="259"/>
      <c r="E531" s="259"/>
      <c r="F531" s="260"/>
      <c r="G531" s="260"/>
    </row>
    <row r="532" spans="1:7" x14ac:dyDescent="0.25">
      <c r="A532" s="344"/>
      <c r="B532" s="344"/>
      <c r="C532" s="275" t="s">
        <v>100</v>
      </c>
      <c r="D532" s="259"/>
      <c r="E532" s="259"/>
      <c r="F532" s="260"/>
      <c r="G532" s="260"/>
    </row>
    <row r="533" spans="1:7" x14ac:dyDescent="0.25">
      <c r="A533" s="344">
        <v>61</v>
      </c>
      <c r="B533" s="344"/>
      <c r="C533" s="275"/>
      <c r="D533" s="259"/>
      <c r="E533" s="259"/>
      <c r="F533" s="260"/>
      <c r="G533" s="260"/>
    </row>
    <row r="534" spans="1:7" x14ac:dyDescent="0.25">
      <c r="A534" s="344"/>
      <c r="B534" s="344"/>
      <c r="C534" s="275" t="s">
        <v>101</v>
      </c>
      <c r="D534" s="259" t="s">
        <v>45</v>
      </c>
      <c r="E534" s="259">
        <v>1</v>
      </c>
      <c r="F534" s="260"/>
      <c r="G534" s="260"/>
    </row>
    <row r="535" spans="1:7" x14ac:dyDescent="0.25">
      <c r="A535" s="344"/>
      <c r="B535" s="344"/>
      <c r="C535" s="275"/>
      <c r="D535" s="259"/>
      <c r="E535" s="259"/>
      <c r="F535" s="260"/>
      <c r="G535" s="260"/>
    </row>
    <row r="536" spans="1:7" x14ac:dyDescent="0.25">
      <c r="A536" s="344"/>
      <c r="B536" s="344"/>
      <c r="C536" s="275" t="s">
        <v>102</v>
      </c>
      <c r="D536" s="259"/>
      <c r="E536" s="259"/>
      <c r="F536" s="260"/>
      <c r="G536" s="260"/>
    </row>
    <row r="537" spans="1:7" x14ac:dyDescent="0.25">
      <c r="A537" s="344"/>
      <c r="B537" s="344"/>
      <c r="C537" s="275"/>
      <c r="D537" s="259"/>
      <c r="E537" s="259"/>
      <c r="F537" s="260"/>
      <c r="G537" s="260"/>
    </row>
    <row r="538" spans="1:7" x14ac:dyDescent="0.25">
      <c r="A538" s="344"/>
      <c r="B538" s="344"/>
      <c r="C538" s="275" t="s">
        <v>99</v>
      </c>
      <c r="D538" s="259"/>
      <c r="E538" s="259"/>
      <c r="F538" s="260"/>
      <c r="G538" s="260"/>
    </row>
    <row r="539" spans="1:7" x14ac:dyDescent="0.25">
      <c r="A539" s="344"/>
      <c r="B539" s="344"/>
      <c r="C539" s="275"/>
      <c r="D539" s="259"/>
      <c r="E539" s="259"/>
      <c r="F539" s="260"/>
      <c r="G539" s="260"/>
    </row>
    <row r="540" spans="1:7" x14ac:dyDescent="0.25">
      <c r="A540" s="344"/>
      <c r="B540" s="344"/>
      <c r="C540" s="275" t="s">
        <v>293</v>
      </c>
      <c r="D540" s="259"/>
      <c r="E540" s="259"/>
      <c r="F540" s="260"/>
      <c r="G540" s="260"/>
    </row>
    <row r="541" spans="1:7" x14ac:dyDescent="0.25">
      <c r="A541" s="344"/>
      <c r="B541" s="344"/>
      <c r="C541" s="275"/>
      <c r="D541" s="259"/>
      <c r="E541" s="259"/>
      <c r="F541" s="260"/>
      <c r="G541" s="260"/>
    </row>
    <row r="542" spans="1:7" x14ac:dyDescent="0.25">
      <c r="A542" s="344">
        <v>62</v>
      </c>
      <c r="B542" s="344"/>
      <c r="C542" s="275" t="s">
        <v>339</v>
      </c>
      <c r="D542" s="259" t="s">
        <v>45</v>
      </c>
      <c r="E542" s="259">
        <v>5</v>
      </c>
      <c r="F542" s="260"/>
      <c r="G542" s="260"/>
    </row>
    <row r="543" spans="1:7" x14ac:dyDescent="0.25">
      <c r="A543" s="344"/>
      <c r="B543" s="344"/>
      <c r="C543" s="275"/>
      <c r="D543" s="259"/>
      <c r="E543" s="259"/>
      <c r="F543" s="260"/>
      <c r="G543" s="260"/>
    </row>
    <row r="544" spans="1:7" x14ac:dyDescent="0.25">
      <c r="A544" s="344">
        <v>63</v>
      </c>
      <c r="B544" s="344"/>
      <c r="C544" s="275" t="s">
        <v>294</v>
      </c>
      <c r="D544" s="259" t="s">
        <v>45</v>
      </c>
      <c r="E544" s="259">
        <v>1</v>
      </c>
      <c r="F544" s="260"/>
      <c r="G544" s="260"/>
    </row>
    <row r="545" spans="1:7" x14ac:dyDescent="0.25">
      <c r="A545" s="344"/>
      <c r="B545" s="344"/>
      <c r="C545" s="275"/>
      <c r="D545" s="259"/>
      <c r="E545" s="259"/>
      <c r="F545" s="260"/>
      <c r="G545" s="260"/>
    </row>
    <row r="546" spans="1:7" x14ac:dyDescent="0.25">
      <c r="A546" s="344"/>
      <c r="B546" s="344"/>
      <c r="C546" s="275" t="s">
        <v>103</v>
      </c>
      <c r="D546" s="259"/>
      <c r="E546" s="259"/>
      <c r="F546" s="260"/>
      <c r="G546" s="260"/>
    </row>
    <row r="547" spans="1:7" x14ac:dyDescent="0.25">
      <c r="A547" s="344"/>
      <c r="B547" s="344"/>
      <c r="C547" s="275"/>
      <c r="D547" s="259"/>
      <c r="E547" s="259"/>
      <c r="F547" s="260"/>
      <c r="G547" s="260"/>
    </row>
    <row r="548" spans="1:7" x14ac:dyDescent="0.25">
      <c r="A548" s="344"/>
      <c r="B548" s="344"/>
      <c r="C548" s="275" t="s">
        <v>104</v>
      </c>
      <c r="D548" s="259"/>
      <c r="E548" s="259"/>
      <c r="F548" s="260"/>
      <c r="G548" s="260"/>
    </row>
    <row r="549" spans="1:7" x14ac:dyDescent="0.25">
      <c r="A549" s="344"/>
      <c r="B549" s="344"/>
      <c r="C549" s="275"/>
      <c r="D549" s="259"/>
      <c r="E549" s="259"/>
      <c r="F549" s="260"/>
      <c r="G549" s="260"/>
    </row>
    <row r="550" spans="1:7" x14ac:dyDescent="0.25">
      <c r="A550" s="344">
        <v>64</v>
      </c>
      <c r="B550" s="344"/>
      <c r="C550" s="275" t="s">
        <v>105</v>
      </c>
      <c r="D550" s="259" t="s">
        <v>44</v>
      </c>
      <c r="E550" s="259">
        <v>15</v>
      </c>
      <c r="F550" s="260"/>
      <c r="G550" s="260"/>
    </row>
    <row r="551" spans="1:7" x14ac:dyDescent="0.25">
      <c r="A551" s="344"/>
      <c r="B551" s="344"/>
      <c r="C551" s="275"/>
      <c r="D551" s="259"/>
      <c r="E551" s="259"/>
      <c r="F551" s="260"/>
      <c r="G551" s="260"/>
    </row>
    <row r="552" spans="1:7" x14ac:dyDescent="0.25">
      <c r="A552" s="344">
        <v>65</v>
      </c>
      <c r="B552" s="344"/>
      <c r="C552" s="275" t="s">
        <v>295</v>
      </c>
      <c r="D552" s="259" t="s">
        <v>44</v>
      </c>
      <c r="E552" s="259">
        <v>5</v>
      </c>
      <c r="F552" s="260"/>
      <c r="G552" s="260"/>
    </row>
    <row r="553" spans="1:7" x14ac:dyDescent="0.25">
      <c r="A553" s="344"/>
      <c r="B553" s="344"/>
      <c r="C553" s="275"/>
      <c r="D553" s="259"/>
      <c r="E553" s="259"/>
      <c r="F553" s="260"/>
      <c r="G553" s="260"/>
    </row>
    <row r="554" spans="1:7" x14ac:dyDescent="0.25">
      <c r="A554" s="344"/>
      <c r="B554" s="344"/>
      <c r="C554" s="275" t="s">
        <v>115</v>
      </c>
      <c r="D554" s="259"/>
      <c r="E554" s="259"/>
      <c r="F554" s="260"/>
      <c r="G554" s="260"/>
    </row>
    <row r="555" spans="1:7" x14ac:dyDescent="0.25">
      <c r="A555" s="344"/>
      <c r="B555" s="344"/>
      <c r="C555" s="275"/>
      <c r="D555" s="259"/>
      <c r="E555" s="259"/>
      <c r="F555" s="260"/>
      <c r="G555" s="260"/>
    </row>
    <row r="556" spans="1:7" x14ac:dyDescent="0.25">
      <c r="A556" s="344">
        <v>66</v>
      </c>
      <c r="B556" s="344"/>
      <c r="C556" s="275" t="s">
        <v>106</v>
      </c>
      <c r="D556" s="259" t="s">
        <v>45</v>
      </c>
      <c r="E556" s="259">
        <v>3</v>
      </c>
      <c r="F556" s="260"/>
      <c r="G556" s="260"/>
    </row>
    <row r="557" spans="1:7" x14ac:dyDescent="0.25">
      <c r="A557" s="344"/>
      <c r="B557" s="344"/>
      <c r="C557" s="275"/>
      <c r="D557" s="259"/>
      <c r="E557" s="259"/>
      <c r="F557" s="260"/>
      <c r="G557" s="260"/>
    </row>
    <row r="558" spans="1:7" x14ac:dyDescent="0.25">
      <c r="A558" s="344">
        <v>67</v>
      </c>
      <c r="B558" s="344"/>
      <c r="C558" s="275" t="s">
        <v>107</v>
      </c>
      <c r="D558" s="259" t="s">
        <v>45</v>
      </c>
      <c r="E558" s="259">
        <v>5</v>
      </c>
      <c r="F558" s="260"/>
      <c r="G558" s="260"/>
    </row>
    <row r="559" spans="1:7" x14ac:dyDescent="0.25">
      <c r="A559" s="344"/>
      <c r="B559" s="344"/>
      <c r="C559" s="275"/>
      <c r="D559" s="259"/>
      <c r="E559" s="259"/>
      <c r="F559" s="260"/>
      <c r="G559" s="260"/>
    </row>
    <row r="560" spans="1:7" x14ac:dyDescent="0.25">
      <c r="A560" s="344">
        <v>68</v>
      </c>
      <c r="B560" s="344"/>
      <c r="C560" s="275" t="s">
        <v>108</v>
      </c>
      <c r="D560" s="259" t="s">
        <v>45</v>
      </c>
      <c r="E560" s="259">
        <v>3</v>
      </c>
      <c r="F560" s="260"/>
      <c r="G560" s="260"/>
    </row>
    <row r="561" spans="1:7" x14ac:dyDescent="0.25">
      <c r="A561" s="344"/>
      <c r="B561" s="344"/>
      <c r="C561" s="275"/>
      <c r="D561" s="259"/>
      <c r="E561" s="259"/>
      <c r="F561" s="260"/>
      <c r="G561" s="260"/>
    </row>
    <row r="562" spans="1:7" x14ac:dyDescent="0.25">
      <c r="A562" s="344">
        <v>69</v>
      </c>
      <c r="B562" s="344"/>
      <c r="C562" s="275" t="s">
        <v>113</v>
      </c>
      <c r="D562" s="259" t="s">
        <v>45</v>
      </c>
      <c r="E562" s="259">
        <v>2</v>
      </c>
      <c r="F562" s="260"/>
      <c r="G562" s="260"/>
    </row>
    <row r="563" spans="1:7" x14ac:dyDescent="0.25">
      <c r="A563" s="344"/>
      <c r="B563" s="344"/>
      <c r="C563" s="275"/>
      <c r="D563" s="259"/>
      <c r="E563" s="259"/>
      <c r="F563" s="260"/>
      <c r="G563" s="260"/>
    </row>
    <row r="564" spans="1:7" x14ac:dyDescent="0.25">
      <c r="A564" s="344"/>
      <c r="B564" s="344"/>
      <c r="C564" s="275" t="s">
        <v>109</v>
      </c>
      <c r="D564" s="259"/>
      <c r="E564" s="259"/>
      <c r="F564" s="260"/>
      <c r="G564" s="260"/>
    </row>
    <row r="565" spans="1:7" x14ac:dyDescent="0.25">
      <c r="A565" s="344"/>
      <c r="B565" s="344"/>
      <c r="C565" s="275"/>
      <c r="D565" s="259"/>
      <c r="E565" s="259"/>
      <c r="F565" s="260"/>
      <c r="G565" s="260"/>
    </row>
    <row r="566" spans="1:7" x14ac:dyDescent="0.25">
      <c r="A566" s="344"/>
      <c r="B566" s="344"/>
      <c r="C566" s="275" t="s">
        <v>296</v>
      </c>
      <c r="D566" s="259"/>
      <c r="E566" s="259"/>
      <c r="F566" s="260"/>
      <c r="G566" s="260"/>
    </row>
    <row r="567" spans="1:7" x14ac:dyDescent="0.25">
      <c r="A567" s="345"/>
      <c r="B567" s="345"/>
      <c r="C567" s="355"/>
      <c r="D567" s="333"/>
      <c r="E567" s="333"/>
      <c r="F567" s="347"/>
      <c r="G567" s="347"/>
    </row>
    <row r="568" spans="1:7" x14ac:dyDescent="0.25">
      <c r="A568" s="348">
        <v>70</v>
      </c>
      <c r="B568" s="348"/>
      <c r="C568" s="350" t="s">
        <v>110</v>
      </c>
      <c r="D568" s="337" t="s">
        <v>44</v>
      </c>
      <c r="E568" s="337">
        <v>10</v>
      </c>
      <c r="F568" s="356"/>
      <c r="G568" s="356"/>
    </row>
    <row r="569" spans="1:7" x14ac:dyDescent="0.25">
      <c r="A569" s="344"/>
      <c r="B569" s="344"/>
      <c r="C569" s="275"/>
      <c r="D569" s="259"/>
      <c r="E569" s="259"/>
      <c r="F569" s="260"/>
      <c r="G569" s="260"/>
    </row>
    <row r="570" spans="1:7" x14ac:dyDescent="0.25">
      <c r="A570" s="344"/>
      <c r="B570" s="344"/>
      <c r="C570" s="275" t="s">
        <v>111</v>
      </c>
      <c r="D570" s="259"/>
      <c r="E570" s="259"/>
      <c r="F570" s="260"/>
      <c r="G570" s="260"/>
    </row>
    <row r="571" spans="1:7" x14ac:dyDescent="0.25">
      <c r="A571" s="344"/>
      <c r="B571" s="344"/>
      <c r="C571" s="275"/>
      <c r="D571" s="259"/>
      <c r="E571" s="259"/>
      <c r="F571" s="260"/>
      <c r="G571" s="260"/>
    </row>
    <row r="572" spans="1:7" x14ac:dyDescent="0.25">
      <c r="A572" s="344">
        <v>71</v>
      </c>
      <c r="B572" s="344"/>
      <c r="C572" s="275" t="s">
        <v>112</v>
      </c>
      <c r="D572" s="259" t="s">
        <v>45</v>
      </c>
      <c r="E572" s="259">
        <v>11</v>
      </c>
      <c r="F572" s="260"/>
      <c r="G572" s="260"/>
    </row>
    <row r="573" spans="1:7" x14ac:dyDescent="0.25">
      <c r="A573" s="344"/>
      <c r="B573" s="344"/>
      <c r="C573" s="275"/>
      <c r="D573" s="259"/>
      <c r="E573" s="259"/>
      <c r="F573" s="260"/>
      <c r="G573" s="260"/>
    </row>
    <row r="574" spans="1:7" x14ac:dyDescent="0.25">
      <c r="A574" s="344"/>
      <c r="B574" s="344"/>
      <c r="C574" s="275" t="s">
        <v>114</v>
      </c>
      <c r="D574" s="259"/>
      <c r="E574" s="259"/>
      <c r="F574" s="260"/>
      <c r="G574" s="260"/>
    </row>
    <row r="575" spans="1:7" x14ac:dyDescent="0.25">
      <c r="A575" s="344"/>
      <c r="B575" s="344"/>
      <c r="C575" s="275"/>
      <c r="D575" s="259"/>
      <c r="E575" s="259"/>
      <c r="F575" s="260"/>
      <c r="G575" s="260"/>
    </row>
    <row r="576" spans="1:7" x14ac:dyDescent="0.25">
      <c r="A576" s="344"/>
      <c r="B576" s="344"/>
      <c r="C576" s="275" t="s">
        <v>297</v>
      </c>
      <c r="D576" s="259"/>
      <c r="E576" s="259"/>
      <c r="F576" s="260"/>
      <c r="G576" s="260"/>
    </row>
    <row r="577" spans="1:7" x14ac:dyDescent="0.25">
      <c r="A577" s="344"/>
      <c r="B577" s="344"/>
      <c r="C577" s="228"/>
      <c r="D577" s="259"/>
      <c r="E577" s="259"/>
      <c r="F577" s="260"/>
      <c r="G577" s="215"/>
    </row>
    <row r="578" spans="1:7" ht="27.6" x14ac:dyDescent="0.25">
      <c r="A578" s="344">
        <v>72</v>
      </c>
      <c r="B578" s="344"/>
      <c r="C578" s="275" t="s">
        <v>298</v>
      </c>
      <c r="D578" s="259" t="s">
        <v>45</v>
      </c>
      <c r="E578" s="259">
        <v>1</v>
      </c>
      <c r="F578" s="260"/>
      <c r="G578" s="260"/>
    </row>
    <row r="579" spans="1:7" x14ac:dyDescent="0.25">
      <c r="A579" s="344"/>
      <c r="B579" s="344"/>
      <c r="C579" s="275"/>
      <c r="D579" s="259"/>
      <c r="E579" s="259"/>
      <c r="F579" s="260"/>
      <c r="G579" s="215"/>
    </row>
    <row r="580" spans="1:7" x14ac:dyDescent="0.25">
      <c r="A580" s="344"/>
      <c r="B580" s="344"/>
      <c r="C580" s="275"/>
      <c r="D580" s="259"/>
      <c r="E580" s="259"/>
      <c r="F580" s="260"/>
      <c r="G580" s="260"/>
    </row>
    <row r="581" spans="1:7" x14ac:dyDescent="0.25">
      <c r="A581" s="345"/>
      <c r="B581" s="344"/>
      <c r="C581" s="275"/>
      <c r="D581" s="259"/>
      <c r="E581" s="259"/>
      <c r="F581" s="260"/>
      <c r="G581" s="260"/>
    </row>
    <row r="582" spans="1:7" x14ac:dyDescent="0.25">
      <c r="A582" s="242"/>
      <c r="B582" s="242"/>
      <c r="C582" s="242"/>
      <c r="D582" s="244"/>
      <c r="E582" s="244"/>
      <c r="F582" s="245"/>
      <c r="G582" s="246"/>
    </row>
    <row r="583" spans="1:7" x14ac:dyDescent="0.25">
      <c r="C583" s="237"/>
      <c r="D583" s="233"/>
      <c r="E583" s="233"/>
      <c r="F583" s="234"/>
      <c r="G583" s="234"/>
    </row>
    <row r="584" spans="1:7" x14ac:dyDescent="0.25">
      <c r="A584" s="313"/>
      <c r="B584" s="313"/>
      <c r="C584" s="314"/>
      <c r="D584" s="315"/>
      <c r="E584" s="316"/>
      <c r="F584" s="200"/>
      <c r="G584" s="218"/>
    </row>
    <row r="585" spans="1:7" ht="14.4" customHeight="1" x14ac:dyDescent="0.25">
      <c r="A585" s="202" t="s">
        <v>951</v>
      </c>
      <c r="B585" s="204" t="s">
        <v>949</v>
      </c>
      <c r="C585" s="203" t="s">
        <v>147</v>
      </c>
      <c r="D585" s="204" t="s">
        <v>148</v>
      </c>
      <c r="E585" s="205" t="s">
        <v>149</v>
      </c>
      <c r="F585" s="205" t="s">
        <v>150</v>
      </c>
      <c r="G585" s="219"/>
    </row>
    <row r="586" spans="1:7" x14ac:dyDescent="0.25">
      <c r="A586" s="202"/>
      <c r="B586" s="204" t="s">
        <v>950</v>
      </c>
      <c r="C586" s="203"/>
      <c r="D586" s="204"/>
      <c r="E586" s="205"/>
      <c r="F586" s="220"/>
      <c r="G586" s="221"/>
    </row>
    <row r="587" spans="1:7" x14ac:dyDescent="0.25">
      <c r="A587" s="207"/>
      <c r="B587" s="207"/>
      <c r="C587" s="208"/>
      <c r="D587" s="206"/>
      <c r="E587" s="206"/>
      <c r="F587" s="206" t="s">
        <v>151</v>
      </c>
      <c r="G587" s="222" t="s">
        <v>152</v>
      </c>
    </row>
    <row r="588" spans="1:7" x14ac:dyDescent="0.25">
      <c r="A588" s="209"/>
      <c r="B588" s="209"/>
      <c r="C588" s="210"/>
      <c r="D588" s="211">
        <v>1</v>
      </c>
      <c r="E588" s="211">
        <v>2</v>
      </c>
      <c r="F588" s="211">
        <v>3</v>
      </c>
      <c r="G588" s="211">
        <f>+F588+1</f>
        <v>4</v>
      </c>
    </row>
    <row r="589" spans="1:7" x14ac:dyDescent="0.25">
      <c r="A589" s="223"/>
      <c r="B589" s="223"/>
      <c r="C589" s="224"/>
      <c r="D589" s="225"/>
      <c r="E589" s="226"/>
      <c r="F589" s="226"/>
      <c r="G589" s="227" t="s">
        <v>153</v>
      </c>
    </row>
    <row r="590" spans="1:7" x14ac:dyDescent="0.25">
      <c r="A590" s="348"/>
      <c r="B590" s="344"/>
      <c r="C590" s="275"/>
      <c r="D590" s="259"/>
      <c r="E590" s="259"/>
      <c r="F590" s="260"/>
      <c r="G590" s="260"/>
    </row>
    <row r="591" spans="1:7" x14ac:dyDescent="0.25">
      <c r="A591" s="344"/>
      <c r="B591" s="344"/>
      <c r="C591" s="228" t="s">
        <v>59</v>
      </c>
      <c r="D591" s="259"/>
      <c r="E591" s="259"/>
      <c r="F591" s="260"/>
      <c r="G591" s="215"/>
    </row>
    <row r="592" spans="1:7" x14ac:dyDescent="0.25">
      <c r="A592" s="344"/>
      <c r="B592" s="344"/>
      <c r="C592" s="228"/>
      <c r="D592" s="259"/>
      <c r="E592" s="259"/>
      <c r="F592" s="260"/>
      <c r="G592" s="260"/>
    </row>
    <row r="593" spans="1:7" x14ac:dyDescent="0.25">
      <c r="A593" s="344"/>
      <c r="B593" s="344"/>
      <c r="C593" s="228" t="s">
        <v>80</v>
      </c>
      <c r="D593" s="259"/>
      <c r="E593" s="259"/>
      <c r="F593" s="260"/>
      <c r="G593" s="215"/>
    </row>
    <row r="594" spans="1:7" x14ac:dyDescent="0.25">
      <c r="A594" s="344"/>
      <c r="B594" s="344"/>
      <c r="C594" s="228"/>
      <c r="D594" s="259"/>
      <c r="E594" s="259"/>
      <c r="F594" s="260"/>
      <c r="G594" s="260"/>
    </row>
    <row r="595" spans="1:7" x14ac:dyDescent="0.25">
      <c r="A595" s="344"/>
      <c r="B595" s="344"/>
      <c r="C595" s="228" t="s">
        <v>86</v>
      </c>
      <c r="D595" s="241"/>
      <c r="E595" s="241"/>
      <c r="F595" s="240"/>
      <c r="G595" s="216"/>
    </row>
    <row r="596" spans="1:7" x14ac:dyDescent="0.25">
      <c r="A596" s="344"/>
      <c r="B596" s="344"/>
      <c r="C596" s="228"/>
      <c r="D596" s="241"/>
      <c r="E596" s="241"/>
      <c r="F596" s="240"/>
      <c r="G596" s="240"/>
    </row>
    <row r="597" spans="1:7" x14ac:dyDescent="0.25">
      <c r="A597" s="344"/>
      <c r="B597" s="344"/>
      <c r="C597" s="228" t="s">
        <v>219</v>
      </c>
      <c r="D597" s="241"/>
      <c r="E597" s="241"/>
      <c r="F597" s="240"/>
      <c r="G597" s="216"/>
    </row>
    <row r="598" spans="1:7" x14ac:dyDescent="0.25">
      <c r="A598" s="344"/>
      <c r="B598" s="344"/>
      <c r="C598" s="228"/>
      <c r="D598" s="241"/>
      <c r="E598" s="241"/>
      <c r="F598" s="240"/>
      <c r="G598" s="240"/>
    </row>
    <row r="599" spans="1:7" ht="27.6" x14ac:dyDescent="0.25">
      <c r="A599" s="344"/>
      <c r="B599" s="344"/>
      <c r="C599" s="228" t="s">
        <v>220</v>
      </c>
      <c r="D599" s="241"/>
      <c r="E599" s="241"/>
      <c r="F599" s="240"/>
      <c r="G599" s="216"/>
    </row>
    <row r="600" spans="1:7" x14ac:dyDescent="0.25">
      <c r="A600" s="344"/>
      <c r="B600" s="344"/>
      <c r="C600" s="228"/>
      <c r="D600" s="241"/>
      <c r="E600" s="241"/>
      <c r="F600" s="240"/>
      <c r="G600" s="240"/>
    </row>
    <row r="601" spans="1:7" x14ac:dyDescent="0.25">
      <c r="A601" s="344"/>
      <c r="B601" s="344"/>
      <c r="C601" s="228" t="s">
        <v>123</v>
      </c>
      <c r="D601" s="241"/>
      <c r="E601" s="241"/>
      <c r="F601" s="240"/>
      <c r="G601" s="216"/>
    </row>
    <row r="602" spans="1:7" x14ac:dyDescent="0.25">
      <c r="A602" s="344"/>
      <c r="B602" s="344"/>
      <c r="C602" s="228"/>
      <c r="D602" s="241"/>
      <c r="E602" s="241"/>
      <c r="F602" s="240"/>
      <c r="G602" s="240"/>
    </row>
    <row r="603" spans="1:7" ht="27.6" x14ac:dyDescent="0.25">
      <c r="A603" s="344"/>
      <c r="B603" s="344"/>
      <c r="C603" s="228" t="s">
        <v>208</v>
      </c>
      <c r="D603" s="241"/>
      <c r="E603" s="241"/>
      <c r="F603" s="240"/>
      <c r="G603" s="216"/>
    </row>
    <row r="604" spans="1:7" x14ac:dyDescent="0.25">
      <c r="A604" s="344"/>
      <c r="B604" s="344"/>
      <c r="C604" s="228"/>
      <c r="D604" s="241"/>
      <c r="E604" s="241"/>
      <c r="F604" s="240"/>
      <c r="G604" s="240"/>
    </row>
    <row r="605" spans="1:7" x14ac:dyDescent="0.25">
      <c r="A605" s="344"/>
      <c r="B605" s="344"/>
      <c r="C605" s="228" t="s">
        <v>299</v>
      </c>
      <c r="D605" s="241"/>
      <c r="E605" s="241"/>
      <c r="F605" s="240"/>
      <c r="G605" s="216"/>
    </row>
    <row r="606" spans="1:7" x14ac:dyDescent="0.25">
      <c r="A606" s="344"/>
      <c r="B606" s="344"/>
      <c r="C606" s="228"/>
      <c r="D606" s="241"/>
      <c r="E606" s="241"/>
      <c r="F606" s="240"/>
      <c r="G606" s="216"/>
    </row>
    <row r="607" spans="1:7" x14ac:dyDescent="0.25">
      <c r="A607" s="344"/>
      <c r="B607" s="344"/>
      <c r="C607" s="228" t="s">
        <v>300</v>
      </c>
      <c r="D607" s="241"/>
      <c r="E607" s="241"/>
      <c r="F607" s="240"/>
      <c r="G607" s="216"/>
    </row>
    <row r="608" spans="1:7" x14ac:dyDescent="0.25">
      <c r="A608" s="344"/>
      <c r="B608" s="344"/>
      <c r="C608" s="228"/>
      <c r="D608" s="241"/>
      <c r="E608" s="241"/>
      <c r="F608" s="240"/>
      <c r="G608" s="240"/>
    </row>
    <row r="609" spans="1:7" ht="16.2" x14ac:dyDescent="0.25">
      <c r="A609" s="344">
        <v>73</v>
      </c>
      <c r="B609" s="344"/>
      <c r="C609" s="228" t="s">
        <v>301</v>
      </c>
      <c r="D609" s="259" t="s">
        <v>948</v>
      </c>
      <c r="E609" s="241">
        <v>1</v>
      </c>
      <c r="F609" s="240"/>
      <c r="G609" s="216"/>
    </row>
    <row r="610" spans="1:7" x14ac:dyDescent="0.25">
      <c r="A610" s="344"/>
      <c r="B610" s="344"/>
      <c r="C610" s="228"/>
      <c r="D610" s="241"/>
      <c r="E610" s="241"/>
      <c r="F610" s="240"/>
      <c r="G610" s="216"/>
    </row>
    <row r="611" spans="1:7" ht="27.6" x14ac:dyDescent="0.25">
      <c r="A611" s="344"/>
      <c r="B611" s="344"/>
      <c r="C611" s="228" t="s">
        <v>87</v>
      </c>
      <c r="D611" s="241"/>
      <c r="E611" s="241"/>
      <c r="F611" s="240"/>
      <c r="G611" s="216"/>
    </row>
    <row r="612" spans="1:7" x14ac:dyDescent="0.25">
      <c r="A612" s="344"/>
      <c r="B612" s="344"/>
      <c r="C612" s="228"/>
      <c r="D612" s="241"/>
      <c r="E612" s="241"/>
      <c r="F612" s="240"/>
      <c r="G612" s="240"/>
    </row>
    <row r="613" spans="1:7" x14ac:dyDescent="0.25">
      <c r="A613" s="344">
        <v>74</v>
      </c>
      <c r="B613" s="344"/>
      <c r="C613" s="228" t="s">
        <v>302</v>
      </c>
      <c r="D613" s="241" t="s">
        <v>45</v>
      </c>
      <c r="E613" s="241">
        <v>5</v>
      </c>
      <c r="F613" s="240"/>
      <c r="G613" s="216"/>
    </row>
    <row r="614" spans="1:7" x14ac:dyDescent="0.25">
      <c r="A614" s="344"/>
      <c r="B614" s="344"/>
      <c r="C614" s="228"/>
      <c r="D614" s="241"/>
      <c r="E614" s="241"/>
      <c r="F614" s="240"/>
      <c r="G614" s="216"/>
    </row>
    <row r="615" spans="1:7" x14ac:dyDescent="0.25">
      <c r="A615" s="345"/>
      <c r="B615" s="344"/>
      <c r="C615" s="275"/>
      <c r="D615" s="259"/>
      <c r="E615" s="259"/>
      <c r="F615" s="260"/>
      <c r="G615" s="260"/>
    </row>
    <row r="616" spans="1:7" x14ac:dyDescent="0.25">
      <c r="A616" s="351"/>
      <c r="B616" s="351"/>
      <c r="C616" s="242"/>
      <c r="D616" s="229"/>
      <c r="E616" s="229"/>
      <c r="F616" s="230"/>
      <c r="G616" s="230"/>
    </row>
    <row r="617" spans="1:7" x14ac:dyDescent="0.25">
      <c r="C617" s="237"/>
      <c r="D617" s="233"/>
      <c r="E617" s="233"/>
      <c r="F617" s="234"/>
      <c r="G617" s="234"/>
    </row>
    <row r="618" spans="1:7" x14ac:dyDescent="0.25">
      <c r="A618" s="313"/>
      <c r="B618" s="313"/>
      <c r="C618" s="314"/>
      <c r="D618" s="315"/>
      <c r="E618" s="316"/>
      <c r="F618" s="200"/>
      <c r="G618" s="218"/>
    </row>
    <row r="619" spans="1:7" ht="14.4" customHeight="1" x14ac:dyDescent="0.25">
      <c r="A619" s="202" t="s">
        <v>951</v>
      </c>
      <c r="B619" s="204" t="s">
        <v>949</v>
      </c>
      <c r="C619" s="203" t="s">
        <v>147</v>
      </c>
      <c r="D619" s="204" t="s">
        <v>148</v>
      </c>
      <c r="E619" s="205" t="s">
        <v>149</v>
      </c>
      <c r="F619" s="205" t="s">
        <v>150</v>
      </c>
      <c r="G619" s="219"/>
    </row>
    <row r="620" spans="1:7" x14ac:dyDescent="0.25">
      <c r="A620" s="202"/>
      <c r="B620" s="204" t="s">
        <v>950</v>
      </c>
      <c r="C620" s="203"/>
      <c r="D620" s="204"/>
      <c r="E620" s="205"/>
      <c r="F620" s="220"/>
      <c r="G620" s="221"/>
    </row>
    <row r="621" spans="1:7" x14ac:dyDescent="0.25">
      <c r="A621" s="207"/>
      <c r="B621" s="207"/>
      <c r="C621" s="208"/>
      <c r="D621" s="206"/>
      <c r="E621" s="206"/>
      <c r="F621" s="206" t="s">
        <v>151</v>
      </c>
      <c r="G621" s="222" t="s">
        <v>152</v>
      </c>
    </row>
    <row r="622" spans="1:7" x14ac:dyDescent="0.25">
      <c r="A622" s="209"/>
      <c r="B622" s="209"/>
      <c r="C622" s="210"/>
      <c r="D622" s="211">
        <v>1</v>
      </c>
      <c r="E622" s="211">
        <v>2</v>
      </c>
      <c r="F622" s="211">
        <v>3</v>
      </c>
      <c r="G622" s="211">
        <f>+F622+1</f>
        <v>4</v>
      </c>
    </row>
    <row r="623" spans="1:7" x14ac:dyDescent="0.25">
      <c r="A623" s="223"/>
      <c r="B623" s="223"/>
      <c r="C623" s="224"/>
      <c r="D623" s="225"/>
      <c r="E623" s="226"/>
      <c r="F623" s="226"/>
      <c r="G623" s="227" t="s">
        <v>153</v>
      </c>
    </row>
    <row r="624" spans="1:7" x14ac:dyDescent="0.25">
      <c r="A624" s="348"/>
      <c r="B624" s="344"/>
      <c r="C624" s="275"/>
      <c r="D624" s="259"/>
      <c r="E624" s="259"/>
      <c r="F624" s="260"/>
      <c r="G624" s="260"/>
    </row>
    <row r="625" spans="1:7" x14ac:dyDescent="0.25">
      <c r="A625" s="344"/>
      <c r="B625" s="344"/>
      <c r="C625" s="228" t="s">
        <v>59</v>
      </c>
      <c r="D625" s="259"/>
      <c r="E625" s="259"/>
      <c r="F625" s="260"/>
      <c r="G625" s="215"/>
    </row>
    <row r="626" spans="1:7" x14ac:dyDescent="0.25">
      <c r="A626" s="344"/>
      <c r="B626" s="344"/>
      <c r="C626" s="228"/>
      <c r="D626" s="259"/>
      <c r="E626" s="259"/>
      <c r="F626" s="260"/>
      <c r="G626" s="260"/>
    </row>
    <row r="627" spans="1:7" x14ac:dyDescent="0.25">
      <c r="A627" s="344"/>
      <c r="B627" s="344"/>
      <c r="C627" s="228" t="s">
        <v>85</v>
      </c>
      <c r="D627" s="259"/>
      <c r="E627" s="259"/>
      <c r="F627" s="260"/>
      <c r="G627" s="215"/>
    </row>
    <row r="628" spans="1:7" x14ac:dyDescent="0.25">
      <c r="A628" s="344"/>
      <c r="B628" s="344"/>
      <c r="C628" s="228"/>
      <c r="D628" s="259"/>
      <c r="E628" s="259"/>
      <c r="F628" s="260"/>
      <c r="G628" s="260"/>
    </row>
    <row r="629" spans="1:7" x14ac:dyDescent="0.25">
      <c r="A629" s="344"/>
      <c r="B629" s="344"/>
      <c r="C629" s="228" t="s">
        <v>88</v>
      </c>
      <c r="D629" s="241"/>
      <c r="E629" s="241"/>
      <c r="F629" s="240"/>
      <c r="G629" s="215"/>
    </row>
    <row r="630" spans="1:7" x14ac:dyDescent="0.25">
      <c r="A630" s="344"/>
      <c r="B630" s="344"/>
      <c r="C630" s="228"/>
      <c r="D630" s="241"/>
      <c r="E630" s="241"/>
      <c r="F630" s="240"/>
      <c r="G630" s="215"/>
    </row>
    <row r="631" spans="1:7" x14ac:dyDescent="0.25">
      <c r="A631" s="344"/>
      <c r="B631" s="344"/>
      <c r="C631" s="228" t="s">
        <v>219</v>
      </c>
      <c r="D631" s="241"/>
      <c r="E631" s="241"/>
      <c r="F631" s="240"/>
      <c r="G631" s="215"/>
    </row>
    <row r="632" spans="1:7" x14ac:dyDescent="0.25">
      <c r="A632" s="344"/>
      <c r="B632" s="344"/>
      <c r="C632" s="228"/>
      <c r="D632" s="241"/>
      <c r="E632" s="241"/>
      <c r="F632" s="240"/>
      <c r="G632" s="215"/>
    </row>
    <row r="633" spans="1:7" ht="27.6" x14ac:dyDescent="0.25">
      <c r="A633" s="344"/>
      <c r="B633" s="344"/>
      <c r="C633" s="228" t="s">
        <v>220</v>
      </c>
      <c r="D633" s="241"/>
      <c r="E633" s="241"/>
      <c r="F633" s="240"/>
      <c r="G633" s="215"/>
    </row>
    <row r="634" spans="1:7" x14ac:dyDescent="0.25">
      <c r="A634" s="344"/>
      <c r="B634" s="344"/>
      <c r="C634" s="228"/>
      <c r="D634" s="241"/>
      <c r="E634" s="241"/>
      <c r="F634" s="240"/>
      <c r="G634" s="215"/>
    </row>
    <row r="635" spans="1:7" x14ac:dyDescent="0.25">
      <c r="A635" s="344"/>
      <c r="B635" s="344"/>
      <c r="C635" s="228" t="s">
        <v>123</v>
      </c>
      <c r="D635" s="241"/>
      <c r="E635" s="241"/>
      <c r="F635" s="240"/>
      <c r="G635" s="215"/>
    </row>
    <row r="636" spans="1:7" x14ac:dyDescent="0.25">
      <c r="A636" s="344"/>
      <c r="B636" s="344"/>
      <c r="C636" s="228"/>
      <c r="D636" s="241"/>
      <c r="E636" s="241"/>
      <c r="F636" s="240"/>
      <c r="G636" s="215"/>
    </row>
    <row r="637" spans="1:7" ht="27.6" x14ac:dyDescent="0.25">
      <c r="A637" s="344"/>
      <c r="B637" s="344"/>
      <c r="C637" s="228" t="s">
        <v>208</v>
      </c>
      <c r="D637" s="241"/>
      <c r="E637" s="241"/>
      <c r="F637" s="240"/>
      <c r="G637" s="215"/>
    </row>
    <row r="638" spans="1:7" x14ac:dyDescent="0.25">
      <c r="A638" s="344"/>
      <c r="B638" s="344"/>
      <c r="C638" s="228"/>
      <c r="D638" s="241"/>
      <c r="E638" s="241"/>
      <c r="F638" s="240"/>
      <c r="G638" s="215"/>
    </row>
    <row r="639" spans="1:7" x14ac:dyDescent="0.25">
      <c r="A639" s="344"/>
      <c r="B639" s="344"/>
      <c r="C639" s="228" t="s">
        <v>303</v>
      </c>
      <c r="D639" s="241"/>
      <c r="E639" s="241"/>
      <c r="F639" s="240"/>
      <c r="G639" s="215"/>
    </row>
    <row r="640" spans="1:7" x14ac:dyDescent="0.25">
      <c r="A640" s="344"/>
      <c r="B640" s="344"/>
      <c r="C640" s="228"/>
      <c r="D640" s="241"/>
      <c r="E640" s="241"/>
      <c r="F640" s="240"/>
      <c r="G640" s="215"/>
    </row>
    <row r="641" spans="1:7" x14ac:dyDescent="0.25">
      <c r="A641" s="344"/>
      <c r="B641" s="344"/>
      <c r="C641" s="228" t="s">
        <v>304</v>
      </c>
      <c r="D641" s="241"/>
      <c r="E641" s="241"/>
      <c r="F641" s="240"/>
      <c r="G641" s="215"/>
    </row>
    <row r="642" spans="1:7" x14ac:dyDescent="0.25">
      <c r="A642" s="344"/>
      <c r="B642" s="344"/>
      <c r="C642" s="228"/>
      <c r="D642" s="241"/>
      <c r="E642" s="241"/>
      <c r="F642" s="240"/>
      <c r="G642" s="215"/>
    </row>
    <row r="643" spans="1:7" ht="41.4" x14ac:dyDescent="0.25">
      <c r="A643" s="344"/>
      <c r="B643" s="344"/>
      <c r="C643" s="228" t="s">
        <v>305</v>
      </c>
      <c r="D643" s="241"/>
      <c r="E643" s="241"/>
      <c r="F643" s="240"/>
      <c r="G643" s="215"/>
    </row>
    <row r="644" spans="1:7" x14ac:dyDescent="0.25">
      <c r="A644" s="344"/>
      <c r="B644" s="344"/>
      <c r="C644" s="228"/>
      <c r="D644" s="241"/>
      <c r="E644" s="241"/>
      <c r="F644" s="240"/>
      <c r="G644" s="215"/>
    </row>
    <row r="645" spans="1:7" x14ac:dyDescent="0.25">
      <c r="A645" s="344"/>
      <c r="B645" s="344"/>
      <c r="C645" s="228" t="s">
        <v>306</v>
      </c>
      <c r="D645" s="241"/>
      <c r="E645" s="241"/>
      <c r="F645" s="240"/>
      <c r="G645" s="215"/>
    </row>
    <row r="646" spans="1:7" x14ac:dyDescent="0.25">
      <c r="A646" s="344"/>
      <c r="B646" s="344"/>
      <c r="C646" s="228"/>
      <c r="D646" s="241"/>
      <c r="E646" s="241"/>
      <c r="F646" s="240"/>
      <c r="G646" s="215"/>
    </row>
    <row r="647" spans="1:7" ht="27.6" x14ac:dyDescent="0.25">
      <c r="A647" s="344"/>
      <c r="B647" s="344"/>
      <c r="C647" s="228" t="s">
        <v>307</v>
      </c>
      <c r="D647" s="241"/>
      <c r="E647" s="241"/>
      <c r="F647" s="240"/>
      <c r="G647" s="215"/>
    </row>
    <row r="648" spans="1:7" x14ac:dyDescent="0.25">
      <c r="A648" s="344"/>
      <c r="B648" s="344"/>
      <c r="C648" s="228"/>
      <c r="D648" s="241"/>
      <c r="E648" s="241"/>
      <c r="F648" s="240"/>
      <c r="G648" s="215"/>
    </row>
    <row r="649" spans="1:7" x14ac:dyDescent="0.25">
      <c r="A649" s="344"/>
      <c r="B649" s="344"/>
      <c r="C649" s="228" t="s">
        <v>308</v>
      </c>
      <c r="D649" s="241"/>
      <c r="E649" s="241"/>
      <c r="F649" s="240"/>
      <c r="G649" s="215"/>
    </row>
    <row r="650" spans="1:7" x14ac:dyDescent="0.25">
      <c r="A650" s="344"/>
      <c r="B650" s="344"/>
      <c r="C650" s="228"/>
      <c r="D650" s="241"/>
      <c r="E650" s="241"/>
      <c r="F650" s="240"/>
      <c r="G650" s="215"/>
    </row>
    <row r="651" spans="1:7" ht="27.6" x14ac:dyDescent="0.25">
      <c r="A651" s="344"/>
      <c r="B651" s="344"/>
      <c r="C651" s="228" t="s">
        <v>309</v>
      </c>
      <c r="D651" s="241"/>
      <c r="E651" s="241"/>
      <c r="F651" s="240"/>
      <c r="G651" s="215"/>
    </row>
    <row r="652" spans="1:7" x14ac:dyDescent="0.25">
      <c r="A652" s="344"/>
      <c r="B652" s="344"/>
      <c r="C652" s="228"/>
      <c r="D652" s="241"/>
      <c r="E652" s="241"/>
      <c r="F652" s="240"/>
      <c r="G652" s="215"/>
    </row>
    <row r="653" spans="1:7" x14ac:dyDescent="0.25">
      <c r="A653" s="344"/>
      <c r="B653" s="344"/>
      <c r="C653" s="228" t="s">
        <v>310</v>
      </c>
      <c r="D653" s="241"/>
      <c r="E653" s="241"/>
      <c r="F653" s="240"/>
      <c r="G653" s="215"/>
    </row>
    <row r="654" spans="1:7" x14ac:dyDescent="0.25">
      <c r="A654" s="344"/>
      <c r="B654" s="344"/>
      <c r="C654" s="228"/>
      <c r="D654" s="241"/>
      <c r="E654" s="241"/>
      <c r="F654" s="240"/>
      <c r="G654" s="215"/>
    </row>
    <row r="655" spans="1:7" x14ac:dyDescent="0.25">
      <c r="A655" s="344"/>
      <c r="B655" s="344"/>
      <c r="C655" s="228" t="s">
        <v>91</v>
      </c>
      <c r="D655" s="241"/>
      <c r="E655" s="241"/>
      <c r="F655" s="240"/>
      <c r="G655" s="215"/>
    </row>
    <row r="656" spans="1:7" x14ac:dyDescent="0.25">
      <c r="A656" s="344"/>
      <c r="B656" s="344"/>
      <c r="C656" s="228"/>
      <c r="D656" s="241"/>
      <c r="E656" s="241"/>
      <c r="F656" s="240"/>
      <c r="G656" s="215"/>
    </row>
    <row r="657" spans="1:7" ht="132" customHeight="1" x14ac:dyDescent="0.25">
      <c r="A657" s="344"/>
      <c r="B657" s="344"/>
      <c r="C657" s="228" t="s">
        <v>311</v>
      </c>
      <c r="D657" s="241"/>
      <c r="E657" s="241"/>
      <c r="F657" s="240"/>
      <c r="G657" s="215"/>
    </row>
    <row r="658" spans="1:7" x14ac:dyDescent="0.25">
      <c r="A658" s="344"/>
      <c r="B658" s="344"/>
      <c r="C658" s="228"/>
      <c r="D658" s="241"/>
      <c r="E658" s="241"/>
      <c r="F658" s="240"/>
      <c r="G658" s="215"/>
    </row>
    <row r="659" spans="1:7" ht="16.2" x14ac:dyDescent="0.25">
      <c r="A659" s="344">
        <v>75</v>
      </c>
      <c r="B659" s="344"/>
      <c r="C659" s="228" t="s">
        <v>312</v>
      </c>
      <c r="D659" s="259" t="s">
        <v>948</v>
      </c>
      <c r="E659" s="241">
        <v>8</v>
      </c>
      <c r="F659" s="240"/>
      <c r="G659" s="215"/>
    </row>
    <row r="660" spans="1:7" x14ac:dyDescent="0.25">
      <c r="A660" s="344"/>
      <c r="B660" s="344"/>
      <c r="C660" s="228"/>
      <c r="D660" s="241"/>
      <c r="E660" s="241"/>
      <c r="F660" s="240"/>
      <c r="G660" s="215"/>
    </row>
    <row r="661" spans="1:7" ht="16.2" x14ac:dyDescent="0.25">
      <c r="A661" s="344">
        <v>76</v>
      </c>
      <c r="B661" s="344"/>
      <c r="C661" s="228" t="s">
        <v>92</v>
      </c>
      <c r="D661" s="259" t="s">
        <v>948</v>
      </c>
      <c r="E661" s="241">
        <v>1</v>
      </c>
      <c r="F661" s="240"/>
      <c r="G661" s="215"/>
    </row>
    <row r="662" spans="1:7" x14ac:dyDescent="0.25">
      <c r="A662" s="344"/>
      <c r="B662" s="344"/>
      <c r="C662" s="228"/>
      <c r="D662" s="241"/>
      <c r="E662" s="241"/>
      <c r="F662" s="240"/>
      <c r="G662" s="215"/>
    </row>
    <row r="663" spans="1:7" x14ac:dyDescent="0.25">
      <c r="A663" s="344"/>
      <c r="B663" s="344"/>
      <c r="C663" s="228" t="s">
        <v>93</v>
      </c>
      <c r="D663" s="241"/>
      <c r="E663" s="241"/>
      <c r="F663" s="240"/>
      <c r="G663" s="215"/>
    </row>
    <row r="664" spans="1:7" x14ac:dyDescent="0.25">
      <c r="A664" s="344"/>
      <c r="B664" s="344"/>
      <c r="C664" s="228"/>
      <c r="D664" s="241"/>
      <c r="E664" s="241"/>
      <c r="F664" s="240"/>
      <c r="G664" s="215"/>
    </row>
    <row r="665" spans="1:7" ht="27.6" x14ac:dyDescent="0.25">
      <c r="A665" s="344"/>
      <c r="B665" s="344"/>
      <c r="C665" s="228" t="s">
        <v>313</v>
      </c>
      <c r="D665" s="241"/>
      <c r="E665" s="241"/>
      <c r="F665" s="240"/>
      <c r="G665" s="215"/>
    </row>
    <row r="666" spans="1:7" x14ac:dyDescent="0.25">
      <c r="A666" s="344"/>
      <c r="B666" s="344"/>
      <c r="C666" s="228"/>
      <c r="D666" s="241"/>
      <c r="E666" s="241"/>
      <c r="F666" s="240"/>
      <c r="G666" s="215"/>
    </row>
    <row r="667" spans="1:7" ht="16.2" x14ac:dyDescent="0.25">
      <c r="A667" s="344">
        <v>77</v>
      </c>
      <c r="B667" s="344"/>
      <c r="C667" s="228" t="s">
        <v>94</v>
      </c>
      <c r="D667" s="259" t="s">
        <v>948</v>
      </c>
      <c r="E667" s="241">
        <v>44</v>
      </c>
      <c r="F667" s="240"/>
      <c r="G667" s="215"/>
    </row>
    <row r="668" spans="1:7" x14ac:dyDescent="0.25">
      <c r="A668" s="344"/>
      <c r="B668" s="344"/>
      <c r="C668" s="228"/>
      <c r="D668" s="241"/>
      <c r="E668" s="241"/>
      <c r="F668" s="240"/>
      <c r="G668" s="215"/>
    </row>
    <row r="669" spans="1:7" x14ac:dyDescent="0.25">
      <c r="A669" s="344"/>
      <c r="B669" s="344"/>
      <c r="C669" s="228" t="s">
        <v>90</v>
      </c>
      <c r="D669" s="241"/>
      <c r="E669" s="241"/>
      <c r="F669" s="240"/>
      <c r="G669" s="215"/>
    </row>
    <row r="670" spans="1:7" x14ac:dyDescent="0.25">
      <c r="A670" s="344"/>
      <c r="B670" s="344"/>
      <c r="C670" s="228"/>
      <c r="D670" s="241"/>
      <c r="E670" s="241"/>
      <c r="F670" s="240"/>
      <c r="G670" s="215"/>
    </row>
    <row r="671" spans="1:7" ht="69" x14ac:dyDescent="0.25">
      <c r="A671" s="344"/>
      <c r="B671" s="344"/>
      <c r="C671" s="228" t="s">
        <v>314</v>
      </c>
      <c r="D671" s="241"/>
      <c r="E671" s="241"/>
      <c r="F671" s="240"/>
      <c r="G671" s="215"/>
    </row>
    <row r="672" spans="1:7" x14ac:dyDescent="0.25">
      <c r="A672" s="344"/>
      <c r="B672" s="344"/>
      <c r="C672" s="228"/>
      <c r="D672" s="241"/>
      <c r="E672" s="241"/>
      <c r="F672" s="240"/>
      <c r="G672" s="215"/>
    </row>
    <row r="673" spans="1:7" ht="16.2" x14ac:dyDescent="0.25">
      <c r="A673" s="344">
        <v>78</v>
      </c>
      <c r="B673" s="344"/>
      <c r="C673" s="228" t="s">
        <v>315</v>
      </c>
      <c r="D673" s="259" t="s">
        <v>948</v>
      </c>
      <c r="E673" s="241">
        <v>107</v>
      </c>
      <c r="F673" s="240"/>
      <c r="G673" s="215"/>
    </row>
    <row r="674" spans="1:7" x14ac:dyDescent="0.25">
      <c r="A674" s="344"/>
      <c r="B674" s="344"/>
      <c r="C674" s="228"/>
      <c r="D674" s="241"/>
      <c r="E674" s="241"/>
      <c r="F674" s="240"/>
      <c r="G674" s="215"/>
    </row>
    <row r="675" spans="1:7" ht="69" x14ac:dyDescent="0.25">
      <c r="A675" s="344"/>
      <c r="B675" s="344"/>
      <c r="C675" s="228" t="s">
        <v>316</v>
      </c>
      <c r="D675" s="241"/>
      <c r="E675" s="241"/>
      <c r="F675" s="240"/>
      <c r="G675" s="215"/>
    </row>
    <row r="676" spans="1:7" x14ac:dyDescent="0.25">
      <c r="A676" s="344"/>
      <c r="B676" s="344"/>
      <c r="C676" s="228"/>
      <c r="D676" s="241"/>
      <c r="E676" s="241"/>
      <c r="F676" s="240"/>
      <c r="G676" s="215"/>
    </row>
    <row r="677" spans="1:7" ht="16.2" x14ac:dyDescent="0.25">
      <c r="A677" s="344"/>
      <c r="B677" s="344"/>
      <c r="C677" s="228" t="s">
        <v>317</v>
      </c>
      <c r="D677" s="259" t="s">
        <v>948</v>
      </c>
      <c r="E677" s="241">
        <v>51</v>
      </c>
      <c r="F677" s="240"/>
      <c r="G677" s="215"/>
    </row>
    <row r="678" spans="1:7" x14ac:dyDescent="0.25">
      <c r="A678" s="344"/>
      <c r="B678" s="344"/>
      <c r="C678" s="228"/>
      <c r="D678" s="241"/>
      <c r="E678" s="241"/>
      <c r="F678" s="240"/>
      <c r="G678" s="215"/>
    </row>
    <row r="679" spans="1:7" x14ac:dyDescent="0.25">
      <c r="A679" s="344"/>
      <c r="B679" s="344"/>
      <c r="C679" s="228" t="s">
        <v>318</v>
      </c>
      <c r="D679" s="241"/>
      <c r="E679" s="241"/>
      <c r="F679" s="240"/>
      <c r="G679" s="215"/>
    </row>
    <row r="680" spans="1:7" x14ac:dyDescent="0.25">
      <c r="A680" s="344"/>
      <c r="B680" s="344"/>
      <c r="C680" s="228"/>
      <c r="D680" s="241"/>
      <c r="E680" s="241"/>
      <c r="F680" s="240"/>
      <c r="G680" s="215"/>
    </row>
    <row r="681" spans="1:7" x14ac:dyDescent="0.25">
      <c r="A681" s="344"/>
      <c r="B681" s="344"/>
      <c r="C681" s="228" t="s">
        <v>89</v>
      </c>
      <c r="D681" s="241"/>
      <c r="E681" s="241"/>
      <c r="F681" s="240"/>
      <c r="G681" s="215"/>
    </row>
    <row r="682" spans="1:7" x14ac:dyDescent="0.25">
      <c r="A682" s="344"/>
      <c r="B682" s="344"/>
      <c r="C682" s="228"/>
      <c r="D682" s="241"/>
      <c r="E682" s="241"/>
      <c r="F682" s="240"/>
      <c r="G682" s="215"/>
    </row>
    <row r="683" spans="1:7" ht="27.6" x14ac:dyDescent="0.25">
      <c r="A683" s="344"/>
      <c r="B683" s="344"/>
      <c r="C683" s="228" t="s">
        <v>319</v>
      </c>
      <c r="D683" s="241"/>
      <c r="E683" s="241"/>
      <c r="F683" s="240"/>
      <c r="G683" s="215"/>
    </row>
    <row r="684" spans="1:7" x14ac:dyDescent="0.25">
      <c r="A684" s="344"/>
      <c r="B684" s="344"/>
      <c r="C684" s="228"/>
      <c r="D684" s="241"/>
      <c r="E684" s="241"/>
      <c r="F684" s="240"/>
      <c r="G684" s="215"/>
    </row>
    <row r="685" spans="1:7" ht="16.2" x14ac:dyDescent="0.25">
      <c r="A685" s="345">
        <v>79</v>
      </c>
      <c r="B685" s="345"/>
      <c r="C685" s="247" t="s">
        <v>320</v>
      </c>
      <c r="D685" s="333" t="s">
        <v>948</v>
      </c>
      <c r="E685" s="381">
        <v>69</v>
      </c>
      <c r="F685" s="382"/>
      <c r="G685" s="248"/>
    </row>
    <row r="686" spans="1:7" x14ac:dyDescent="0.25">
      <c r="A686" s="348"/>
      <c r="B686" s="348"/>
      <c r="C686" s="249"/>
      <c r="D686" s="384"/>
      <c r="E686" s="384"/>
      <c r="F686" s="385"/>
      <c r="G686" s="250"/>
    </row>
    <row r="687" spans="1:7" x14ac:dyDescent="0.25">
      <c r="A687" s="344"/>
      <c r="B687" s="344"/>
      <c r="C687" s="228" t="s">
        <v>91</v>
      </c>
      <c r="D687" s="241"/>
      <c r="E687" s="241"/>
      <c r="F687" s="240"/>
      <c r="G687" s="215"/>
    </row>
    <row r="688" spans="1:7" x14ac:dyDescent="0.25">
      <c r="A688" s="344"/>
      <c r="B688" s="344"/>
      <c r="C688" s="228"/>
      <c r="D688" s="241"/>
      <c r="E688" s="241"/>
      <c r="F688" s="240"/>
      <c r="G688" s="215"/>
    </row>
    <row r="689" spans="1:7" ht="27.6" x14ac:dyDescent="0.25">
      <c r="A689" s="344"/>
      <c r="B689" s="344"/>
      <c r="C689" s="228" t="s">
        <v>321</v>
      </c>
      <c r="D689" s="241"/>
      <c r="E689" s="241"/>
      <c r="F689" s="240"/>
      <c r="G689" s="215"/>
    </row>
    <row r="690" spans="1:7" x14ac:dyDescent="0.25">
      <c r="A690" s="344"/>
      <c r="B690" s="344"/>
      <c r="C690" s="228"/>
      <c r="D690" s="241"/>
      <c r="E690" s="241"/>
      <c r="F690" s="240"/>
      <c r="G690" s="215"/>
    </row>
    <row r="691" spans="1:7" ht="16.2" x14ac:dyDescent="0.25">
      <c r="A691" s="344">
        <v>80</v>
      </c>
      <c r="B691" s="344"/>
      <c r="C691" s="228" t="s">
        <v>322</v>
      </c>
      <c r="D691" s="259" t="s">
        <v>948</v>
      </c>
      <c r="E691" s="241">
        <v>9</v>
      </c>
      <c r="F691" s="240"/>
      <c r="G691" s="215"/>
    </row>
    <row r="692" spans="1:7" x14ac:dyDescent="0.25">
      <c r="A692" s="344"/>
      <c r="B692" s="344"/>
      <c r="C692" s="228"/>
      <c r="D692" s="241"/>
      <c r="E692" s="241"/>
      <c r="F692" s="240"/>
      <c r="G692" s="215"/>
    </row>
    <row r="693" spans="1:7" ht="16.2" x14ac:dyDescent="0.25">
      <c r="A693" s="344">
        <v>81</v>
      </c>
      <c r="B693" s="344"/>
      <c r="C693" s="228" t="s">
        <v>323</v>
      </c>
      <c r="D693" s="259" t="s">
        <v>948</v>
      </c>
      <c r="E693" s="241">
        <v>11</v>
      </c>
      <c r="F693" s="240"/>
      <c r="G693" s="215"/>
    </row>
    <row r="694" spans="1:7" x14ac:dyDescent="0.25">
      <c r="A694" s="344">
        <v>82</v>
      </c>
      <c r="B694" s="344"/>
      <c r="C694" s="228"/>
      <c r="D694" s="241"/>
      <c r="E694" s="241"/>
      <c r="F694" s="240"/>
      <c r="G694" s="215"/>
    </row>
    <row r="695" spans="1:7" ht="16.2" x14ac:dyDescent="0.25">
      <c r="A695" s="344"/>
      <c r="B695" s="344"/>
      <c r="C695" s="228" t="s">
        <v>312</v>
      </c>
      <c r="D695" s="259" t="s">
        <v>948</v>
      </c>
      <c r="E695" s="241">
        <v>58</v>
      </c>
      <c r="F695" s="240"/>
      <c r="G695" s="215"/>
    </row>
    <row r="696" spans="1:7" x14ac:dyDescent="0.25">
      <c r="A696" s="344"/>
      <c r="B696" s="344"/>
      <c r="C696" s="228"/>
      <c r="D696" s="241"/>
      <c r="E696" s="241"/>
      <c r="F696" s="240"/>
      <c r="G696" s="215"/>
    </row>
    <row r="697" spans="1:7" ht="16.2" x14ac:dyDescent="0.25">
      <c r="A697" s="344">
        <v>83</v>
      </c>
      <c r="B697" s="344"/>
      <c r="C697" s="228" t="s">
        <v>338</v>
      </c>
      <c r="D697" s="259" t="s">
        <v>948</v>
      </c>
      <c r="E697" s="241">
        <f>200*2+115*2</f>
        <v>630</v>
      </c>
      <c r="F697" s="240"/>
      <c r="G697" s="215"/>
    </row>
    <row r="698" spans="1:7" x14ac:dyDescent="0.25">
      <c r="A698" s="344"/>
      <c r="B698" s="344"/>
      <c r="C698" s="228"/>
      <c r="D698" s="241"/>
      <c r="E698" s="241"/>
      <c r="F698" s="240"/>
      <c r="G698" s="215"/>
    </row>
    <row r="699" spans="1:7" x14ac:dyDescent="0.25">
      <c r="A699" s="344"/>
      <c r="B699" s="344"/>
      <c r="C699" s="228"/>
      <c r="D699" s="259"/>
      <c r="E699" s="259"/>
      <c r="F699" s="260"/>
      <c r="G699" s="215"/>
    </row>
    <row r="700" spans="1:7" x14ac:dyDescent="0.25">
      <c r="A700" s="345"/>
      <c r="B700" s="344"/>
      <c r="C700" s="275"/>
      <c r="D700" s="259"/>
      <c r="E700" s="259"/>
      <c r="F700" s="260"/>
      <c r="G700" s="215"/>
    </row>
    <row r="701" spans="1:7" x14ac:dyDescent="0.25">
      <c r="A701" s="351"/>
      <c r="B701" s="351"/>
      <c r="C701" s="242"/>
      <c r="D701" s="229"/>
      <c r="E701" s="229"/>
      <c r="F701" s="230"/>
      <c r="G701" s="230"/>
    </row>
    <row r="702" spans="1:7" ht="13.95" customHeight="1" x14ac:dyDescent="0.25">
      <c r="A702" s="409"/>
      <c r="B702" s="409"/>
      <c r="C702" s="388"/>
      <c r="D702" s="389"/>
      <c r="E702" s="389"/>
      <c r="F702" s="389"/>
      <c r="G702" s="389"/>
    </row>
    <row r="703" spans="1:7" x14ac:dyDescent="0.25">
      <c r="A703" s="357"/>
      <c r="B703" s="357"/>
      <c r="C703" s="357"/>
      <c r="D703" s="359"/>
      <c r="E703" s="359"/>
      <c r="F703" s="359"/>
      <c r="G703" s="360"/>
    </row>
    <row r="704" spans="1:7" x14ac:dyDescent="0.25">
      <c r="A704" s="361"/>
      <c r="B704" s="361"/>
      <c r="C704" s="390"/>
      <c r="D704" s="363"/>
      <c r="E704" s="363"/>
      <c r="F704" s="251"/>
      <c r="G704" s="252" t="s">
        <v>156</v>
      </c>
    </row>
    <row r="705" spans="1:7" x14ac:dyDescent="0.25">
      <c r="A705" s="364"/>
      <c r="B705" s="364"/>
      <c r="C705" s="391"/>
      <c r="D705" s="366"/>
      <c r="E705" s="366"/>
      <c r="F705" s="253"/>
      <c r="G705" s="254"/>
    </row>
    <row r="706" spans="1:7" x14ac:dyDescent="0.25">
      <c r="A706" s="348"/>
      <c r="B706" s="344"/>
      <c r="C706" s="275"/>
      <c r="D706" s="259"/>
      <c r="E706" s="259"/>
      <c r="F706" s="260"/>
      <c r="G706" s="260"/>
    </row>
    <row r="707" spans="1:7" x14ac:dyDescent="0.25">
      <c r="A707" s="344"/>
      <c r="B707" s="344"/>
      <c r="C707" s="275" t="s">
        <v>55</v>
      </c>
      <c r="D707" s="259"/>
      <c r="E707" s="259"/>
      <c r="F707" s="260"/>
      <c r="G707" s="260"/>
    </row>
    <row r="708" spans="1:7" x14ac:dyDescent="0.25">
      <c r="A708" s="344"/>
      <c r="B708" s="344"/>
      <c r="C708" s="275"/>
      <c r="D708" s="259"/>
      <c r="E708" s="259"/>
      <c r="F708" s="260"/>
      <c r="G708" s="260"/>
    </row>
    <row r="709" spans="1:7" x14ac:dyDescent="0.25">
      <c r="A709" s="344"/>
      <c r="B709" s="344"/>
      <c r="C709" s="275" t="s">
        <v>327</v>
      </c>
      <c r="D709" s="259"/>
      <c r="E709" s="259"/>
      <c r="F709" s="260"/>
      <c r="G709" s="260"/>
    </row>
    <row r="710" spans="1:7" x14ac:dyDescent="0.25">
      <c r="A710" s="344"/>
      <c r="B710" s="344"/>
      <c r="C710" s="275"/>
      <c r="D710" s="259"/>
      <c r="E710" s="259"/>
      <c r="F710" s="260"/>
      <c r="G710" s="260"/>
    </row>
    <row r="711" spans="1:7" x14ac:dyDescent="0.25">
      <c r="A711" s="344"/>
      <c r="B711" s="344"/>
      <c r="C711" s="275" t="s">
        <v>63</v>
      </c>
      <c r="D711" s="259"/>
      <c r="E711" s="259"/>
      <c r="F711" s="260"/>
      <c r="G711" s="260"/>
    </row>
    <row r="712" spans="1:7" x14ac:dyDescent="0.25">
      <c r="A712" s="344"/>
      <c r="B712" s="344"/>
      <c r="C712" s="275"/>
      <c r="D712" s="259"/>
      <c r="E712" s="259"/>
      <c r="F712" s="260"/>
      <c r="G712" s="260"/>
    </row>
    <row r="713" spans="1:7" x14ac:dyDescent="0.25">
      <c r="A713" s="344"/>
      <c r="B713" s="344"/>
      <c r="C713" s="275" t="s">
        <v>328</v>
      </c>
      <c r="D713" s="259"/>
      <c r="E713" s="259"/>
      <c r="F713" s="260"/>
      <c r="G713" s="260"/>
    </row>
    <row r="714" spans="1:7" x14ac:dyDescent="0.25">
      <c r="A714" s="344"/>
      <c r="B714" s="344"/>
      <c r="C714" s="275"/>
      <c r="D714" s="259"/>
      <c r="E714" s="259"/>
      <c r="F714" s="260"/>
      <c r="G714" s="260"/>
    </row>
    <row r="715" spans="1:7" x14ac:dyDescent="0.25">
      <c r="A715" s="344"/>
      <c r="B715" s="344"/>
      <c r="C715" s="275" t="s">
        <v>66</v>
      </c>
      <c r="D715" s="259"/>
      <c r="E715" s="259"/>
      <c r="F715" s="260"/>
      <c r="G715" s="260"/>
    </row>
    <row r="716" spans="1:7" x14ac:dyDescent="0.25">
      <c r="A716" s="344"/>
      <c r="B716" s="344"/>
      <c r="C716" s="275"/>
      <c r="D716" s="259"/>
      <c r="E716" s="259"/>
      <c r="F716" s="260"/>
      <c r="G716" s="260"/>
    </row>
    <row r="717" spans="1:7" x14ac:dyDescent="0.25">
      <c r="A717" s="344"/>
      <c r="B717" s="344"/>
      <c r="C717" s="275" t="s">
        <v>329</v>
      </c>
      <c r="D717" s="259"/>
      <c r="E717" s="259"/>
      <c r="F717" s="260"/>
      <c r="G717" s="260"/>
    </row>
    <row r="718" spans="1:7" x14ac:dyDescent="0.25">
      <c r="A718" s="344"/>
      <c r="B718" s="344"/>
      <c r="C718" s="275"/>
      <c r="D718" s="259"/>
      <c r="E718" s="259"/>
      <c r="F718" s="260"/>
      <c r="G718" s="260"/>
    </row>
    <row r="719" spans="1:7" x14ac:dyDescent="0.25">
      <c r="A719" s="344"/>
      <c r="B719" s="344"/>
      <c r="C719" s="275" t="s">
        <v>77</v>
      </c>
      <c r="D719" s="259"/>
      <c r="E719" s="259"/>
      <c r="F719" s="260"/>
      <c r="G719" s="260"/>
    </row>
    <row r="720" spans="1:7" x14ac:dyDescent="0.25">
      <c r="A720" s="344"/>
      <c r="B720" s="344"/>
      <c r="C720" s="275"/>
      <c r="D720" s="259"/>
      <c r="E720" s="259"/>
      <c r="F720" s="260"/>
      <c r="G720" s="260"/>
    </row>
    <row r="721" spans="1:7" x14ac:dyDescent="0.25">
      <c r="A721" s="344"/>
      <c r="B721" s="344"/>
      <c r="C721" s="275" t="s">
        <v>81</v>
      </c>
      <c r="D721" s="259"/>
      <c r="E721" s="259"/>
      <c r="F721" s="260"/>
      <c r="G721" s="260"/>
    </row>
    <row r="722" spans="1:7" x14ac:dyDescent="0.25">
      <c r="A722" s="344"/>
      <c r="B722" s="344"/>
      <c r="C722" s="275"/>
      <c r="D722" s="259"/>
      <c r="E722" s="259"/>
      <c r="F722" s="260"/>
      <c r="G722" s="260"/>
    </row>
    <row r="723" spans="1:7" x14ac:dyDescent="0.25">
      <c r="A723" s="344"/>
      <c r="B723" s="344"/>
      <c r="C723" s="275" t="s">
        <v>330</v>
      </c>
      <c r="D723" s="259"/>
      <c r="E723" s="259"/>
      <c r="F723" s="260"/>
      <c r="G723" s="260"/>
    </row>
    <row r="724" spans="1:7" x14ac:dyDescent="0.25">
      <c r="A724" s="344"/>
      <c r="B724" s="344"/>
      <c r="C724" s="275"/>
      <c r="D724" s="259"/>
      <c r="E724" s="259"/>
      <c r="F724" s="260"/>
      <c r="G724" s="260"/>
    </row>
    <row r="725" spans="1:7" x14ac:dyDescent="0.25">
      <c r="A725" s="344"/>
      <c r="B725" s="344"/>
      <c r="C725" s="275" t="s">
        <v>86</v>
      </c>
      <c r="D725" s="259"/>
      <c r="E725" s="259"/>
      <c r="F725" s="260"/>
      <c r="G725" s="260"/>
    </row>
    <row r="726" spans="1:7" x14ac:dyDescent="0.25">
      <c r="A726" s="344"/>
      <c r="B726" s="344"/>
      <c r="C726" s="275"/>
      <c r="D726" s="259"/>
      <c r="E726" s="259"/>
      <c r="F726" s="260"/>
      <c r="G726" s="260"/>
    </row>
    <row r="727" spans="1:7" x14ac:dyDescent="0.25">
      <c r="A727" s="344"/>
      <c r="B727" s="344"/>
      <c r="C727" s="275" t="s">
        <v>88</v>
      </c>
      <c r="D727" s="259"/>
      <c r="E727" s="259"/>
      <c r="F727" s="260"/>
      <c r="G727" s="260"/>
    </row>
    <row r="728" spans="1:7" x14ac:dyDescent="0.25">
      <c r="A728" s="344"/>
      <c r="B728" s="344"/>
      <c r="C728" s="275"/>
      <c r="D728" s="259"/>
      <c r="E728" s="259"/>
      <c r="F728" s="260"/>
      <c r="G728" s="260"/>
    </row>
    <row r="729" spans="1:7" x14ac:dyDescent="0.25">
      <c r="A729" s="345"/>
      <c r="B729" s="344"/>
      <c r="C729" s="275"/>
      <c r="D729" s="259"/>
      <c r="E729" s="259"/>
      <c r="F729" s="260"/>
      <c r="G729" s="260"/>
    </row>
    <row r="730" spans="1:7" ht="24.6" customHeight="1" x14ac:dyDescent="0.25">
      <c r="A730" s="351"/>
      <c r="B730" s="351"/>
      <c r="C730" s="392" t="s">
        <v>154</v>
      </c>
      <c r="D730" s="229"/>
      <c r="E730" s="229"/>
      <c r="F730" s="230"/>
      <c r="G730" s="230"/>
    </row>
    <row r="731" spans="1:7" x14ac:dyDescent="0.25">
      <c r="C731" s="312"/>
    </row>
    <row r="732" spans="1:7" ht="14.4" customHeight="1" x14ac:dyDescent="0.25">
      <c r="A732" s="313"/>
      <c r="B732" s="313"/>
      <c r="C732" s="314"/>
      <c r="D732" s="315"/>
      <c r="E732" s="316"/>
      <c r="F732" s="200"/>
      <c r="G732" s="218"/>
    </row>
    <row r="733" spans="1:7" ht="14.4" customHeight="1" x14ac:dyDescent="0.25">
      <c r="A733" s="202" t="s">
        <v>951</v>
      </c>
      <c r="B733" s="204" t="s">
        <v>949</v>
      </c>
      <c r="C733" s="203" t="s">
        <v>147</v>
      </c>
      <c r="D733" s="204" t="s">
        <v>148</v>
      </c>
      <c r="E733" s="205" t="s">
        <v>149</v>
      </c>
      <c r="F733" s="205" t="s">
        <v>150</v>
      </c>
      <c r="G733" s="219"/>
    </row>
    <row r="734" spans="1:7" x14ac:dyDescent="0.25">
      <c r="A734" s="202"/>
      <c r="B734" s="204" t="s">
        <v>950</v>
      </c>
      <c r="C734" s="203"/>
      <c r="D734" s="204"/>
      <c r="E734" s="205"/>
      <c r="F734" s="220"/>
      <c r="G734" s="221"/>
    </row>
    <row r="735" spans="1:7" x14ac:dyDescent="0.25">
      <c r="A735" s="207"/>
      <c r="B735" s="207"/>
      <c r="C735" s="208"/>
      <c r="D735" s="206"/>
      <c r="E735" s="206"/>
      <c r="F735" s="206" t="s">
        <v>151</v>
      </c>
      <c r="G735" s="222" t="s">
        <v>152</v>
      </c>
    </row>
    <row r="736" spans="1:7" x14ac:dyDescent="0.25">
      <c r="A736" s="209"/>
      <c r="B736" s="209"/>
      <c r="C736" s="210"/>
      <c r="D736" s="211">
        <v>1</v>
      </c>
      <c r="E736" s="211">
        <v>2</v>
      </c>
      <c r="F736" s="211">
        <v>3</v>
      </c>
      <c r="G736" s="211">
        <f>+F736+1</f>
        <v>4</v>
      </c>
    </row>
    <row r="737" spans="1:7" x14ac:dyDescent="0.25">
      <c r="A737" s="223"/>
      <c r="B737" s="223"/>
      <c r="C737" s="224"/>
      <c r="D737" s="225"/>
      <c r="E737" s="226"/>
      <c r="F737" s="226"/>
      <c r="G737" s="227" t="s">
        <v>153</v>
      </c>
    </row>
    <row r="738" spans="1:7" x14ac:dyDescent="0.25">
      <c r="A738" s="348"/>
      <c r="B738" s="344"/>
      <c r="C738" s="275"/>
      <c r="D738" s="259"/>
      <c r="E738" s="259"/>
      <c r="F738" s="260"/>
      <c r="G738" s="260"/>
    </row>
    <row r="739" spans="1:7" x14ac:dyDescent="0.25">
      <c r="A739" s="344"/>
      <c r="B739" s="344"/>
      <c r="C739" s="228" t="s">
        <v>116</v>
      </c>
      <c r="D739" s="259"/>
      <c r="E739" s="259"/>
      <c r="F739" s="260"/>
      <c r="G739" s="215"/>
    </row>
    <row r="740" spans="1:7" x14ac:dyDescent="0.25">
      <c r="A740" s="344"/>
      <c r="B740" s="344"/>
      <c r="C740" s="228"/>
      <c r="D740" s="259"/>
      <c r="E740" s="259"/>
      <c r="F740" s="260"/>
      <c r="G740" s="260"/>
    </row>
    <row r="741" spans="1:7" x14ac:dyDescent="0.25">
      <c r="A741" s="344"/>
      <c r="B741" s="344" t="s">
        <v>953</v>
      </c>
      <c r="C741" s="228" t="s">
        <v>51</v>
      </c>
      <c r="D741" s="259"/>
      <c r="E741" s="259"/>
      <c r="F741" s="260"/>
      <c r="G741" s="215"/>
    </row>
    <row r="742" spans="1:7" x14ac:dyDescent="0.25">
      <c r="A742" s="344"/>
      <c r="B742" s="344" t="s">
        <v>955</v>
      </c>
      <c r="C742" s="228"/>
      <c r="D742" s="259"/>
      <c r="E742" s="259"/>
      <c r="F742" s="260"/>
      <c r="G742" s="260"/>
    </row>
    <row r="743" spans="1:7" x14ac:dyDescent="0.25">
      <c r="A743" s="344"/>
      <c r="B743" s="344"/>
      <c r="C743" s="228" t="s">
        <v>122</v>
      </c>
      <c r="D743" s="259"/>
      <c r="E743" s="259"/>
      <c r="F743" s="260"/>
      <c r="G743" s="215"/>
    </row>
    <row r="744" spans="1:7" x14ac:dyDescent="0.25">
      <c r="A744" s="344"/>
      <c r="B744" s="344"/>
      <c r="C744" s="275"/>
      <c r="D744" s="259"/>
      <c r="E744" s="259"/>
      <c r="F744" s="260"/>
      <c r="G744" s="260"/>
    </row>
    <row r="745" spans="1:7" x14ac:dyDescent="0.25">
      <c r="A745" s="344"/>
      <c r="B745" s="344"/>
      <c r="C745" s="228" t="s">
        <v>67</v>
      </c>
      <c r="D745" s="259"/>
      <c r="E745" s="259"/>
      <c r="F745" s="260"/>
      <c r="G745" s="215"/>
    </row>
    <row r="746" spans="1:7" x14ac:dyDescent="0.25">
      <c r="A746" s="344"/>
      <c r="B746" s="344"/>
      <c r="C746" s="275"/>
      <c r="D746" s="259"/>
      <c r="E746" s="259"/>
      <c r="F746" s="260"/>
      <c r="G746" s="260"/>
    </row>
    <row r="747" spans="1:7" ht="27.6" x14ac:dyDescent="0.25">
      <c r="A747" s="344"/>
      <c r="B747" s="344"/>
      <c r="C747" s="228" t="s">
        <v>220</v>
      </c>
      <c r="D747" s="259"/>
      <c r="E747" s="259"/>
      <c r="F747" s="260"/>
      <c r="G747" s="215"/>
    </row>
    <row r="748" spans="1:7" x14ac:dyDescent="0.25">
      <c r="A748" s="344"/>
      <c r="B748" s="344"/>
      <c r="C748" s="228"/>
      <c r="D748" s="259"/>
      <c r="E748" s="259"/>
      <c r="F748" s="260"/>
      <c r="G748" s="260"/>
    </row>
    <row r="749" spans="1:7" x14ac:dyDescent="0.25">
      <c r="A749" s="344"/>
      <c r="B749" s="344"/>
      <c r="C749" s="275" t="s">
        <v>123</v>
      </c>
      <c r="D749" s="259"/>
      <c r="E749" s="259"/>
      <c r="F749" s="260"/>
      <c r="G749" s="215"/>
    </row>
    <row r="750" spans="1:7" x14ac:dyDescent="0.25">
      <c r="A750" s="344"/>
      <c r="B750" s="344"/>
      <c r="C750" s="275"/>
      <c r="D750" s="259"/>
      <c r="E750" s="259"/>
      <c r="F750" s="260"/>
      <c r="G750" s="260"/>
    </row>
    <row r="751" spans="1:7" ht="27.6" x14ac:dyDescent="0.25">
      <c r="A751" s="344"/>
      <c r="B751" s="344"/>
      <c r="C751" s="275" t="s">
        <v>208</v>
      </c>
      <c r="D751" s="259"/>
      <c r="E751" s="259"/>
      <c r="F751" s="260"/>
      <c r="G751" s="215"/>
    </row>
    <row r="752" spans="1:7" x14ac:dyDescent="0.25">
      <c r="A752" s="344"/>
      <c r="B752" s="344"/>
      <c r="C752" s="275"/>
      <c r="D752" s="259"/>
      <c r="E752" s="259"/>
      <c r="F752" s="260"/>
      <c r="G752" s="260"/>
    </row>
    <row r="753" spans="1:7" x14ac:dyDescent="0.25">
      <c r="A753" s="344"/>
      <c r="B753" s="344"/>
      <c r="C753" s="228" t="s">
        <v>118</v>
      </c>
      <c r="D753" s="259"/>
      <c r="E753" s="259"/>
      <c r="F753" s="260"/>
      <c r="G753" s="215"/>
    </row>
    <row r="754" spans="1:7" x14ac:dyDescent="0.25">
      <c r="A754" s="344"/>
      <c r="B754" s="344"/>
      <c r="C754" s="275"/>
      <c r="D754" s="259"/>
      <c r="E754" s="259"/>
      <c r="F754" s="260"/>
      <c r="G754" s="260"/>
    </row>
    <row r="755" spans="1:7" x14ac:dyDescent="0.25">
      <c r="A755" s="344"/>
      <c r="B755" s="344"/>
      <c r="C755" s="275" t="s">
        <v>124</v>
      </c>
      <c r="D755" s="259"/>
      <c r="E755" s="259"/>
      <c r="F755" s="260"/>
      <c r="G755" s="215"/>
    </row>
    <row r="756" spans="1:7" x14ac:dyDescent="0.25">
      <c r="A756" s="344"/>
      <c r="B756" s="344"/>
      <c r="C756" s="275"/>
      <c r="D756" s="259"/>
      <c r="E756" s="259"/>
      <c r="F756" s="260"/>
      <c r="G756" s="260"/>
    </row>
    <row r="757" spans="1:7" ht="27.6" x14ac:dyDescent="0.25">
      <c r="A757" s="344">
        <v>84</v>
      </c>
      <c r="B757" s="344"/>
      <c r="C757" s="275" t="s">
        <v>125</v>
      </c>
      <c r="D757" s="259" t="s">
        <v>948</v>
      </c>
      <c r="E757" s="259">
        <v>4820</v>
      </c>
      <c r="F757" s="260"/>
      <c r="G757" s="215"/>
    </row>
    <row r="758" spans="1:7" x14ac:dyDescent="0.25">
      <c r="A758" s="344"/>
      <c r="B758" s="344"/>
      <c r="C758" s="275"/>
      <c r="D758" s="259"/>
      <c r="E758" s="259"/>
      <c r="F758" s="260"/>
      <c r="G758" s="260"/>
    </row>
    <row r="759" spans="1:7" ht="27.6" x14ac:dyDescent="0.25">
      <c r="A759" s="344">
        <v>85</v>
      </c>
      <c r="B759" s="344"/>
      <c r="C759" s="228" t="s">
        <v>779</v>
      </c>
      <c r="D759" s="259" t="s">
        <v>948</v>
      </c>
      <c r="E759" s="259">
        <v>255</v>
      </c>
      <c r="F759" s="260"/>
      <c r="G759" s="215"/>
    </row>
    <row r="760" spans="1:7" x14ac:dyDescent="0.25">
      <c r="A760" s="344"/>
      <c r="B760" s="344"/>
      <c r="C760" s="275"/>
      <c r="D760" s="259"/>
      <c r="E760" s="259"/>
      <c r="F760" s="260"/>
      <c r="G760" s="260"/>
    </row>
    <row r="761" spans="1:7" x14ac:dyDescent="0.25">
      <c r="A761" s="344"/>
      <c r="B761" s="344" t="s">
        <v>953</v>
      </c>
      <c r="C761" s="275" t="s">
        <v>120</v>
      </c>
      <c r="D761" s="259"/>
      <c r="E761" s="259"/>
      <c r="F761" s="260"/>
      <c r="G761" s="215"/>
    </row>
    <row r="762" spans="1:7" x14ac:dyDescent="0.25">
      <c r="A762" s="344"/>
      <c r="B762" s="344" t="s">
        <v>956</v>
      </c>
      <c r="C762" s="275"/>
      <c r="D762" s="259"/>
      <c r="E762" s="259"/>
      <c r="F762" s="260"/>
      <c r="G762" s="260"/>
    </row>
    <row r="763" spans="1:7" x14ac:dyDescent="0.25">
      <c r="A763" s="344"/>
      <c r="B763" s="344"/>
      <c r="C763" s="228" t="s">
        <v>786</v>
      </c>
      <c r="D763" s="259"/>
      <c r="E763" s="259"/>
      <c r="F763" s="260"/>
      <c r="G763" s="215"/>
    </row>
    <row r="764" spans="1:7" x14ac:dyDescent="0.25">
      <c r="A764" s="344"/>
      <c r="B764" s="344"/>
      <c r="C764" s="275"/>
      <c r="D764" s="259"/>
      <c r="E764" s="259"/>
      <c r="F764" s="260"/>
      <c r="G764" s="260"/>
    </row>
    <row r="765" spans="1:7" ht="27.6" x14ac:dyDescent="0.25">
      <c r="A765" s="344">
        <v>86</v>
      </c>
      <c r="B765" s="344"/>
      <c r="C765" s="275" t="s">
        <v>785</v>
      </c>
      <c r="D765" s="259" t="s">
        <v>946</v>
      </c>
      <c r="E765" s="259">
        <f>+E759*0.15</f>
        <v>38.25</v>
      </c>
      <c r="F765" s="260"/>
      <c r="G765" s="215"/>
    </row>
    <row r="766" spans="1:7" x14ac:dyDescent="0.25">
      <c r="A766" s="344"/>
      <c r="B766" s="344"/>
      <c r="C766" s="275"/>
      <c r="D766" s="259"/>
      <c r="E766" s="259"/>
      <c r="F766" s="260"/>
      <c r="G766" s="260"/>
    </row>
    <row r="767" spans="1:7" x14ac:dyDescent="0.25">
      <c r="A767" s="344"/>
      <c r="B767" s="344"/>
      <c r="C767" s="275" t="s">
        <v>53</v>
      </c>
      <c r="D767" s="259"/>
      <c r="E767" s="259"/>
      <c r="F767" s="260"/>
      <c r="G767" s="215"/>
    </row>
    <row r="768" spans="1:7" x14ac:dyDescent="0.25">
      <c r="A768" s="344"/>
      <c r="B768" s="344"/>
      <c r="C768" s="275"/>
      <c r="D768" s="259"/>
      <c r="E768" s="259"/>
      <c r="F768" s="260"/>
      <c r="G768" s="215"/>
    </row>
    <row r="769" spans="1:7" x14ac:dyDescent="0.25">
      <c r="A769" s="344">
        <v>87</v>
      </c>
      <c r="B769" s="344"/>
      <c r="C769" s="228" t="s">
        <v>54</v>
      </c>
      <c r="D769" s="259" t="s">
        <v>45</v>
      </c>
      <c r="E769" s="259">
        <v>6</v>
      </c>
      <c r="F769" s="260"/>
      <c r="G769" s="215"/>
    </row>
    <row r="770" spans="1:7" x14ac:dyDescent="0.25">
      <c r="A770" s="344"/>
      <c r="B770" s="344"/>
      <c r="C770" s="275"/>
      <c r="D770" s="259"/>
      <c r="E770" s="259"/>
      <c r="F770" s="260"/>
      <c r="G770" s="260"/>
    </row>
    <row r="771" spans="1:7" x14ac:dyDescent="0.25">
      <c r="A771" s="344"/>
      <c r="B771" s="344"/>
      <c r="C771" s="275" t="s">
        <v>122</v>
      </c>
      <c r="D771" s="259"/>
      <c r="E771" s="259"/>
      <c r="F771" s="260"/>
      <c r="G771" s="215"/>
    </row>
    <row r="772" spans="1:7" x14ac:dyDescent="0.25">
      <c r="A772" s="344"/>
      <c r="B772" s="344"/>
      <c r="C772" s="275"/>
      <c r="D772" s="259"/>
      <c r="E772" s="259"/>
      <c r="F772" s="260"/>
      <c r="G772" s="260"/>
    </row>
    <row r="773" spans="1:7" x14ac:dyDescent="0.25">
      <c r="A773" s="344"/>
      <c r="B773" s="344"/>
      <c r="C773" s="275" t="s">
        <v>126</v>
      </c>
      <c r="D773" s="259"/>
      <c r="E773" s="259"/>
      <c r="F773" s="260"/>
      <c r="G773" s="215"/>
    </row>
    <row r="774" spans="1:7" x14ac:dyDescent="0.25">
      <c r="A774" s="344"/>
      <c r="B774" s="344"/>
      <c r="C774" s="275"/>
      <c r="D774" s="259"/>
      <c r="E774" s="259"/>
      <c r="F774" s="260"/>
      <c r="G774" s="260"/>
    </row>
    <row r="775" spans="1:7" ht="69" x14ac:dyDescent="0.25">
      <c r="A775" s="344">
        <v>88</v>
      </c>
      <c r="B775" s="344"/>
      <c r="C775" s="275" t="s">
        <v>127</v>
      </c>
      <c r="D775" s="259" t="s">
        <v>948</v>
      </c>
      <c r="E775" s="259">
        <f>+E757</f>
        <v>4820</v>
      </c>
      <c r="F775" s="260"/>
      <c r="G775" s="216"/>
    </row>
    <row r="776" spans="1:7" x14ac:dyDescent="0.25">
      <c r="A776" s="344"/>
      <c r="B776" s="344"/>
      <c r="C776" s="275"/>
      <c r="D776" s="259"/>
      <c r="E776" s="259"/>
      <c r="F776" s="260"/>
      <c r="G776" s="260"/>
    </row>
    <row r="777" spans="1:7" x14ac:dyDescent="0.25">
      <c r="A777" s="344">
        <v>89</v>
      </c>
      <c r="B777" s="344"/>
      <c r="C777" s="275" t="s">
        <v>776</v>
      </c>
      <c r="D777" s="259" t="s">
        <v>44</v>
      </c>
      <c r="E777" s="259">
        <v>50</v>
      </c>
      <c r="F777" s="260"/>
      <c r="G777" s="260"/>
    </row>
    <row r="778" spans="1:7" x14ac:dyDescent="0.25">
      <c r="A778" s="344"/>
      <c r="B778" s="344"/>
      <c r="C778" s="275"/>
      <c r="D778" s="259"/>
      <c r="E778" s="259"/>
      <c r="F778" s="260"/>
      <c r="G778" s="260"/>
    </row>
    <row r="779" spans="1:7" x14ac:dyDescent="0.25">
      <c r="A779" s="344"/>
      <c r="B779" s="344"/>
      <c r="C779" s="275"/>
      <c r="D779" s="259"/>
      <c r="E779" s="259"/>
      <c r="F779" s="260"/>
      <c r="G779" s="260"/>
    </row>
    <row r="780" spans="1:7" ht="16.2" x14ac:dyDescent="0.25">
      <c r="A780" s="344">
        <v>90</v>
      </c>
      <c r="B780" s="344"/>
      <c r="C780" s="275" t="s">
        <v>128</v>
      </c>
      <c r="D780" s="259" t="s">
        <v>948</v>
      </c>
      <c r="E780" s="259">
        <v>526</v>
      </c>
      <c r="F780" s="260"/>
      <c r="G780" s="215"/>
    </row>
    <row r="781" spans="1:7" x14ac:dyDescent="0.25">
      <c r="A781" s="344"/>
      <c r="B781" s="344"/>
      <c r="C781" s="275"/>
      <c r="D781" s="259"/>
      <c r="E781" s="259"/>
      <c r="F781" s="260"/>
      <c r="G781" s="215"/>
    </row>
    <row r="782" spans="1:7" x14ac:dyDescent="0.25">
      <c r="A782" s="344">
        <v>91</v>
      </c>
      <c r="B782" s="344"/>
      <c r="C782" s="275" t="s">
        <v>129</v>
      </c>
      <c r="D782" s="259" t="s">
        <v>44</v>
      </c>
      <c r="E782" s="259">
        <v>212</v>
      </c>
      <c r="F782" s="260"/>
      <c r="G782" s="215"/>
    </row>
    <row r="783" spans="1:7" x14ac:dyDescent="0.25">
      <c r="A783" s="344"/>
      <c r="B783" s="344"/>
      <c r="C783" s="275"/>
      <c r="D783" s="259"/>
      <c r="E783" s="259"/>
      <c r="F783" s="260"/>
      <c r="G783" s="260"/>
    </row>
    <row r="784" spans="1:7" x14ac:dyDescent="0.25">
      <c r="A784" s="344"/>
      <c r="B784" s="344"/>
      <c r="C784" s="228" t="s">
        <v>49</v>
      </c>
      <c r="D784" s="259"/>
      <c r="E784" s="259"/>
      <c r="F784" s="260"/>
      <c r="G784" s="215"/>
    </row>
    <row r="785" spans="1:7" x14ac:dyDescent="0.25">
      <c r="A785" s="344"/>
      <c r="B785" s="344"/>
      <c r="C785" s="275"/>
      <c r="D785" s="259"/>
      <c r="E785" s="259"/>
      <c r="F785" s="260"/>
      <c r="G785" s="260"/>
    </row>
    <row r="786" spans="1:7" ht="27.6" x14ac:dyDescent="0.25">
      <c r="A786" s="344">
        <v>92</v>
      </c>
      <c r="B786" s="344"/>
      <c r="C786" s="275" t="s">
        <v>130</v>
      </c>
      <c r="D786" s="259" t="s">
        <v>44</v>
      </c>
      <c r="E786" s="259">
        <v>212</v>
      </c>
      <c r="F786" s="260"/>
      <c r="G786" s="215"/>
    </row>
    <row r="787" spans="1:7" x14ac:dyDescent="0.25">
      <c r="A787" s="345"/>
      <c r="B787" s="344"/>
      <c r="C787" s="275"/>
      <c r="D787" s="259"/>
      <c r="E787" s="259"/>
      <c r="F787" s="260"/>
      <c r="G787" s="260"/>
    </row>
    <row r="788" spans="1:7" x14ac:dyDescent="0.25">
      <c r="A788" s="351" t="s">
        <v>145</v>
      </c>
      <c r="B788" s="351"/>
      <c r="C788" s="242"/>
      <c r="D788" s="229"/>
      <c r="E788" s="229"/>
      <c r="F788" s="230"/>
      <c r="G788" s="230"/>
    </row>
    <row r="789" spans="1:7" x14ac:dyDescent="0.25">
      <c r="C789" s="312"/>
    </row>
    <row r="790" spans="1:7" x14ac:dyDescent="0.25">
      <c r="A790" s="313"/>
      <c r="B790" s="313"/>
      <c r="C790" s="314"/>
      <c r="D790" s="315"/>
      <c r="E790" s="316"/>
      <c r="F790" s="200"/>
      <c r="G790" s="218"/>
    </row>
    <row r="791" spans="1:7" ht="27.6" x14ac:dyDescent="0.25">
      <c r="A791" s="202" t="s">
        <v>951</v>
      </c>
      <c r="B791" s="204" t="s">
        <v>949</v>
      </c>
      <c r="C791" s="203" t="s">
        <v>147</v>
      </c>
      <c r="D791" s="204" t="s">
        <v>148</v>
      </c>
      <c r="E791" s="205" t="s">
        <v>149</v>
      </c>
      <c r="F791" s="205" t="s">
        <v>150</v>
      </c>
      <c r="G791" s="219"/>
    </row>
    <row r="792" spans="1:7" x14ac:dyDescent="0.25">
      <c r="A792" s="202"/>
      <c r="B792" s="204" t="s">
        <v>950</v>
      </c>
      <c r="C792" s="203"/>
      <c r="D792" s="204"/>
      <c r="E792" s="205"/>
      <c r="F792" s="220"/>
      <c r="G792" s="221"/>
    </row>
    <row r="793" spans="1:7" x14ac:dyDescent="0.25">
      <c r="A793" s="207"/>
      <c r="B793" s="207"/>
      <c r="C793" s="208"/>
      <c r="D793" s="206"/>
      <c r="E793" s="206"/>
      <c r="F793" s="206" t="s">
        <v>151</v>
      </c>
      <c r="G793" s="222" t="s">
        <v>152</v>
      </c>
    </row>
    <row r="794" spans="1:7" x14ac:dyDescent="0.25">
      <c r="A794" s="209"/>
      <c r="B794" s="209"/>
      <c r="C794" s="210"/>
      <c r="D794" s="211">
        <v>1</v>
      </c>
      <c r="E794" s="211">
        <v>2</v>
      </c>
      <c r="F794" s="211">
        <v>3</v>
      </c>
      <c r="G794" s="211">
        <f>+F794+1</f>
        <v>4</v>
      </c>
    </row>
    <row r="795" spans="1:7" x14ac:dyDescent="0.25">
      <c r="A795" s="223"/>
      <c r="B795" s="223"/>
      <c r="C795" s="224"/>
      <c r="D795" s="225"/>
      <c r="E795" s="226"/>
      <c r="F795" s="226"/>
      <c r="G795" s="227" t="s">
        <v>153</v>
      </c>
    </row>
    <row r="796" spans="1:7" x14ac:dyDescent="0.25">
      <c r="A796" s="348"/>
      <c r="B796" s="416"/>
      <c r="C796" s="328"/>
      <c r="D796" s="259"/>
      <c r="F796" s="260"/>
      <c r="G796" s="356"/>
    </row>
    <row r="797" spans="1:7" x14ac:dyDescent="0.25">
      <c r="A797" s="344"/>
      <c r="B797" s="416"/>
      <c r="C797" s="328" t="s">
        <v>59</v>
      </c>
      <c r="D797" s="259"/>
      <c r="F797" s="260"/>
      <c r="G797" s="260"/>
    </row>
    <row r="798" spans="1:7" x14ac:dyDescent="0.25">
      <c r="A798" s="344"/>
      <c r="B798" s="416"/>
      <c r="C798" s="328"/>
      <c r="D798" s="259"/>
      <c r="F798" s="260"/>
      <c r="G798" s="260"/>
    </row>
    <row r="799" spans="1:7" x14ac:dyDescent="0.25">
      <c r="A799" s="344"/>
      <c r="B799" s="416"/>
      <c r="C799" s="328" t="s">
        <v>85</v>
      </c>
      <c r="D799" s="259"/>
      <c r="F799" s="260"/>
      <c r="G799" s="260"/>
    </row>
    <row r="800" spans="1:7" x14ac:dyDescent="0.25">
      <c r="A800" s="344"/>
      <c r="B800" s="416"/>
      <c r="D800" s="259"/>
      <c r="F800" s="260"/>
      <c r="G800" s="260"/>
    </row>
    <row r="801" spans="1:7" x14ac:dyDescent="0.25">
      <c r="A801" s="344"/>
      <c r="B801" s="416" t="s">
        <v>953</v>
      </c>
      <c r="C801" s="214" t="s">
        <v>745</v>
      </c>
      <c r="D801" s="259"/>
      <c r="F801" s="260"/>
      <c r="G801" s="260"/>
    </row>
    <row r="802" spans="1:7" x14ac:dyDescent="0.25">
      <c r="A802" s="344"/>
      <c r="B802" s="416" t="s">
        <v>954</v>
      </c>
      <c r="D802" s="259"/>
      <c r="F802" s="260"/>
      <c r="G802" s="260"/>
    </row>
    <row r="803" spans="1:7" x14ac:dyDescent="0.25">
      <c r="A803" s="344"/>
      <c r="B803" s="416"/>
      <c r="C803" s="214" t="s">
        <v>746</v>
      </c>
      <c r="D803" s="259"/>
      <c r="F803" s="260"/>
      <c r="G803" s="260"/>
    </row>
    <row r="804" spans="1:7" x14ac:dyDescent="0.25">
      <c r="A804" s="344"/>
      <c r="B804" s="416"/>
      <c r="D804" s="259"/>
      <c r="F804" s="260"/>
      <c r="G804" s="260"/>
    </row>
    <row r="805" spans="1:7" x14ac:dyDescent="0.25">
      <c r="A805" s="344"/>
      <c r="B805" s="416"/>
      <c r="C805" s="330" t="s">
        <v>747</v>
      </c>
      <c r="D805" s="259"/>
      <c r="F805" s="260"/>
      <c r="G805" s="260"/>
    </row>
    <row r="806" spans="1:7" x14ac:dyDescent="0.25">
      <c r="A806" s="344"/>
      <c r="B806" s="416"/>
      <c r="D806" s="259"/>
      <c r="F806" s="260"/>
      <c r="G806" s="260"/>
    </row>
    <row r="807" spans="1:7" ht="27.6" x14ac:dyDescent="0.25">
      <c r="A807" s="344"/>
      <c r="B807" s="416"/>
      <c r="C807" s="330" t="s">
        <v>748</v>
      </c>
      <c r="D807" s="259"/>
      <c r="F807" s="260"/>
      <c r="G807" s="260"/>
    </row>
    <row r="808" spans="1:7" x14ac:dyDescent="0.25">
      <c r="A808" s="344"/>
      <c r="B808" s="416"/>
      <c r="D808" s="259"/>
      <c r="F808" s="260"/>
      <c r="G808" s="260"/>
    </row>
    <row r="809" spans="1:7" x14ac:dyDescent="0.25">
      <c r="A809" s="344"/>
      <c r="B809" s="416"/>
      <c r="C809" s="330" t="s">
        <v>749</v>
      </c>
      <c r="D809" s="259"/>
      <c r="F809" s="260"/>
      <c r="G809" s="260"/>
    </row>
    <row r="810" spans="1:7" x14ac:dyDescent="0.25">
      <c r="A810" s="344"/>
      <c r="B810" s="416"/>
      <c r="D810" s="259"/>
      <c r="F810" s="260"/>
      <c r="G810" s="260"/>
    </row>
    <row r="811" spans="1:7" x14ac:dyDescent="0.25">
      <c r="A811" s="344">
        <v>93</v>
      </c>
      <c r="B811" s="416"/>
      <c r="C811" s="330" t="s">
        <v>750</v>
      </c>
      <c r="D811" s="259" t="s">
        <v>44</v>
      </c>
      <c r="E811" s="312">
        <v>299</v>
      </c>
      <c r="F811" s="260"/>
      <c r="G811" s="260"/>
    </row>
    <row r="812" spans="1:7" x14ac:dyDescent="0.25">
      <c r="A812" s="344"/>
      <c r="B812" s="416"/>
      <c r="D812" s="259"/>
      <c r="F812" s="260"/>
      <c r="G812" s="260"/>
    </row>
    <row r="813" spans="1:7" x14ac:dyDescent="0.25">
      <c r="A813" s="344"/>
      <c r="B813" s="416"/>
      <c r="C813" s="330" t="s">
        <v>751</v>
      </c>
      <c r="D813" s="259"/>
      <c r="F813" s="260"/>
      <c r="G813" s="260"/>
    </row>
    <row r="814" spans="1:7" x14ac:dyDescent="0.25">
      <c r="A814" s="344"/>
      <c r="B814" s="416"/>
      <c r="D814" s="259"/>
      <c r="F814" s="260"/>
      <c r="G814" s="260"/>
    </row>
    <row r="815" spans="1:7" ht="16.2" x14ac:dyDescent="0.25">
      <c r="A815" s="344">
        <v>94</v>
      </c>
      <c r="B815" s="416"/>
      <c r="C815" s="330" t="s">
        <v>752</v>
      </c>
      <c r="D815" s="259" t="s">
        <v>946</v>
      </c>
      <c r="E815" s="312">
        <v>15</v>
      </c>
      <c r="F815" s="260"/>
      <c r="G815" s="260"/>
    </row>
    <row r="816" spans="1:7" x14ac:dyDescent="0.25">
      <c r="A816" s="344"/>
      <c r="B816" s="416"/>
      <c r="D816" s="259"/>
      <c r="F816" s="260"/>
      <c r="G816" s="260"/>
    </row>
    <row r="817" spans="1:7" ht="16.2" x14ac:dyDescent="0.25">
      <c r="A817" s="344">
        <v>95</v>
      </c>
      <c r="B817" s="416"/>
      <c r="C817" s="330" t="s">
        <v>753</v>
      </c>
      <c r="D817" s="259" t="s">
        <v>946</v>
      </c>
      <c r="E817" s="312">
        <v>15</v>
      </c>
      <c r="F817" s="260"/>
      <c r="G817" s="260"/>
    </row>
    <row r="818" spans="1:7" x14ac:dyDescent="0.25">
      <c r="A818" s="344"/>
      <c r="B818" s="416"/>
      <c r="D818" s="259"/>
      <c r="F818" s="260"/>
      <c r="G818" s="260"/>
    </row>
    <row r="819" spans="1:7" ht="16.2" x14ac:dyDescent="0.25">
      <c r="A819" s="344">
        <v>96</v>
      </c>
      <c r="B819" s="416"/>
      <c r="C819" s="330" t="s">
        <v>754</v>
      </c>
      <c r="D819" s="259" t="s">
        <v>946</v>
      </c>
      <c r="E819" s="312">
        <v>64</v>
      </c>
      <c r="F819" s="260"/>
      <c r="G819" s="260"/>
    </row>
    <row r="820" spans="1:7" x14ac:dyDescent="0.25">
      <c r="A820" s="344"/>
      <c r="B820" s="416"/>
      <c r="D820" s="259"/>
      <c r="F820" s="260"/>
      <c r="G820" s="260"/>
    </row>
    <row r="821" spans="1:7" x14ac:dyDescent="0.25">
      <c r="A821" s="344"/>
      <c r="B821" s="416" t="s">
        <v>953</v>
      </c>
      <c r="C821" s="330" t="s">
        <v>755</v>
      </c>
      <c r="D821" s="259"/>
      <c r="F821" s="260"/>
      <c r="G821" s="260"/>
    </row>
    <row r="822" spans="1:7" x14ac:dyDescent="0.25">
      <c r="A822" s="344"/>
      <c r="B822" s="416" t="s">
        <v>957</v>
      </c>
      <c r="D822" s="259"/>
      <c r="F822" s="260"/>
      <c r="G822" s="260"/>
    </row>
    <row r="823" spans="1:7" ht="27.6" x14ac:dyDescent="0.25">
      <c r="A823" s="344">
        <v>97</v>
      </c>
      <c r="B823" s="416"/>
      <c r="C823" s="330" t="s">
        <v>756</v>
      </c>
      <c r="D823" s="259" t="s">
        <v>946</v>
      </c>
      <c r="E823" s="312">
        <v>145</v>
      </c>
      <c r="F823" s="260"/>
      <c r="G823" s="260"/>
    </row>
    <row r="824" spans="1:7" x14ac:dyDescent="0.25">
      <c r="A824" s="344"/>
      <c r="B824" s="416"/>
      <c r="D824" s="259"/>
      <c r="F824" s="260"/>
      <c r="G824" s="260"/>
    </row>
    <row r="825" spans="1:7" ht="16.2" x14ac:dyDescent="0.25">
      <c r="A825" s="344">
        <v>98</v>
      </c>
      <c r="B825" s="416"/>
      <c r="C825" s="330" t="s">
        <v>757</v>
      </c>
      <c r="D825" s="259" t="s">
        <v>946</v>
      </c>
      <c r="E825" s="312">
        <v>145</v>
      </c>
      <c r="F825" s="260"/>
      <c r="G825" s="260"/>
    </row>
    <row r="826" spans="1:7" x14ac:dyDescent="0.25">
      <c r="A826" s="344"/>
      <c r="B826" s="416"/>
      <c r="D826" s="259"/>
      <c r="F826" s="260"/>
      <c r="G826" s="260"/>
    </row>
    <row r="827" spans="1:7" x14ac:dyDescent="0.25">
      <c r="A827" s="344"/>
      <c r="B827" s="416"/>
      <c r="C827" s="330" t="s">
        <v>758</v>
      </c>
      <c r="D827" s="259"/>
      <c r="F827" s="260"/>
      <c r="G827" s="260"/>
    </row>
    <row r="828" spans="1:7" x14ac:dyDescent="0.25">
      <c r="A828" s="344"/>
      <c r="B828" s="416"/>
      <c r="D828" s="259"/>
      <c r="F828" s="260"/>
      <c r="G828" s="260"/>
    </row>
    <row r="829" spans="1:7" x14ac:dyDescent="0.25">
      <c r="A829" s="344">
        <v>99</v>
      </c>
      <c r="B829" s="416"/>
      <c r="C829" s="330" t="s">
        <v>759</v>
      </c>
      <c r="D829" s="259" t="s">
        <v>396</v>
      </c>
      <c r="E829" s="312">
        <v>9</v>
      </c>
      <c r="F829" s="260"/>
      <c r="G829" s="260"/>
    </row>
    <row r="830" spans="1:7" x14ac:dyDescent="0.25">
      <c r="A830" s="344"/>
      <c r="B830" s="416"/>
      <c r="D830" s="259"/>
      <c r="F830" s="260"/>
      <c r="G830" s="260"/>
    </row>
    <row r="831" spans="1:7" x14ac:dyDescent="0.25">
      <c r="A831" s="344">
        <v>100</v>
      </c>
      <c r="B831" s="416"/>
      <c r="C831" s="330" t="s">
        <v>760</v>
      </c>
      <c r="D831" s="259"/>
      <c r="F831" s="260"/>
      <c r="G831" s="260"/>
    </row>
    <row r="832" spans="1:7" x14ac:dyDescent="0.25">
      <c r="A832" s="344"/>
      <c r="B832" s="416"/>
      <c r="D832" s="259"/>
      <c r="F832" s="260"/>
      <c r="G832" s="260"/>
    </row>
    <row r="833" spans="1:7" ht="16.2" x14ac:dyDescent="0.25">
      <c r="A833" s="344">
        <v>101</v>
      </c>
      <c r="B833" s="416"/>
      <c r="C833" s="330" t="s">
        <v>761</v>
      </c>
      <c r="D833" s="259" t="s">
        <v>946</v>
      </c>
      <c r="E833" s="312">
        <v>32</v>
      </c>
      <c r="F833" s="260"/>
      <c r="G833" s="260"/>
    </row>
    <row r="834" spans="1:7" ht="9" customHeight="1" x14ac:dyDescent="0.25">
      <c r="A834" s="344"/>
      <c r="B834" s="416"/>
      <c r="D834" s="259"/>
      <c r="F834" s="260"/>
      <c r="G834" s="260"/>
    </row>
    <row r="835" spans="1:7" ht="16.2" x14ac:dyDescent="0.25">
      <c r="A835" s="344"/>
      <c r="B835" s="416"/>
      <c r="C835" s="330" t="s">
        <v>762</v>
      </c>
      <c r="D835" s="259" t="s">
        <v>946</v>
      </c>
      <c r="E835" s="312">
        <v>110</v>
      </c>
      <c r="F835" s="260"/>
      <c r="G835" s="260"/>
    </row>
    <row r="836" spans="1:7" ht="8.4" customHeight="1" x14ac:dyDescent="0.25">
      <c r="A836" s="344"/>
      <c r="B836" s="416"/>
      <c r="D836" s="259"/>
      <c r="F836" s="260"/>
      <c r="G836" s="260"/>
    </row>
    <row r="837" spans="1:7" x14ac:dyDescent="0.25">
      <c r="A837" s="344"/>
      <c r="B837" s="416" t="s">
        <v>953</v>
      </c>
      <c r="C837" s="330" t="s">
        <v>763</v>
      </c>
      <c r="D837" s="259"/>
      <c r="F837" s="260"/>
      <c r="G837" s="260"/>
    </row>
    <row r="838" spans="1:7" x14ac:dyDescent="0.25">
      <c r="A838" s="344"/>
      <c r="B838" s="416" t="s">
        <v>958</v>
      </c>
      <c r="D838" s="259"/>
      <c r="F838" s="260"/>
      <c r="G838" s="260"/>
    </row>
    <row r="839" spans="1:7" x14ac:dyDescent="0.25">
      <c r="A839" s="344"/>
      <c r="B839" s="416"/>
      <c r="C839" s="330" t="s">
        <v>764</v>
      </c>
      <c r="D839" s="259"/>
      <c r="F839" s="260"/>
      <c r="G839" s="260"/>
    </row>
    <row r="840" spans="1:7" x14ac:dyDescent="0.25">
      <c r="A840" s="344"/>
      <c r="B840" s="416"/>
      <c r="D840" s="259"/>
      <c r="F840" s="260"/>
      <c r="G840" s="260"/>
    </row>
    <row r="841" spans="1:7" x14ac:dyDescent="0.25">
      <c r="A841" s="344">
        <v>102</v>
      </c>
      <c r="B841" s="416"/>
      <c r="C841" s="330" t="s">
        <v>765</v>
      </c>
      <c r="D841" s="259" t="s">
        <v>44</v>
      </c>
      <c r="E841" s="312">
        <v>87</v>
      </c>
      <c r="F841" s="260"/>
      <c r="G841" s="260"/>
    </row>
    <row r="842" spans="1:7" ht="6" customHeight="1" x14ac:dyDescent="0.25">
      <c r="A842" s="344"/>
      <c r="B842" s="416"/>
      <c r="D842" s="259"/>
      <c r="F842" s="260"/>
      <c r="G842" s="260"/>
    </row>
    <row r="843" spans="1:7" x14ac:dyDescent="0.25">
      <c r="A843" s="344">
        <v>103</v>
      </c>
      <c r="B843" s="416"/>
      <c r="C843" s="330" t="s">
        <v>966</v>
      </c>
      <c r="D843" s="259" t="s">
        <v>44</v>
      </c>
      <c r="E843" s="312">
        <v>212</v>
      </c>
      <c r="F843" s="260"/>
      <c r="G843" s="260"/>
    </row>
    <row r="844" spans="1:7" ht="7.8" customHeight="1" x14ac:dyDescent="0.25">
      <c r="A844" s="344"/>
      <c r="B844" s="416"/>
      <c r="D844" s="259"/>
      <c r="F844" s="260"/>
      <c r="G844" s="260"/>
    </row>
    <row r="845" spans="1:7" x14ac:dyDescent="0.25">
      <c r="A845" s="344"/>
      <c r="B845" s="416"/>
      <c r="C845" s="330" t="s">
        <v>766</v>
      </c>
      <c r="D845" s="259"/>
      <c r="F845" s="260"/>
      <c r="G845" s="260"/>
    </row>
    <row r="846" spans="1:7" x14ac:dyDescent="0.25">
      <c r="A846" s="344"/>
      <c r="B846" s="416"/>
      <c r="D846" s="259"/>
      <c r="F846" s="260"/>
      <c r="G846" s="260"/>
    </row>
    <row r="847" spans="1:7" x14ac:dyDescent="0.25">
      <c r="A847" s="344">
        <v>104</v>
      </c>
      <c r="B847" s="416"/>
      <c r="C847" s="330" t="s">
        <v>767</v>
      </c>
      <c r="D847" s="259" t="s">
        <v>45</v>
      </c>
      <c r="E847" s="312">
        <v>1</v>
      </c>
      <c r="F847" s="260"/>
      <c r="G847" s="260"/>
    </row>
    <row r="848" spans="1:7" x14ac:dyDescent="0.25">
      <c r="A848" s="344"/>
      <c r="B848" s="416"/>
      <c r="D848" s="259"/>
      <c r="F848" s="260"/>
      <c r="G848" s="260"/>
    </row>
    <row r="849" spans="1:7" x14ac:dyDescent="0.25">
      <c r="A849" s="344">
        <v>105</v>
      </c>
      <c r="B849" s="416"/>
      <c r="C849" s="330" t="s">
        <v>768</v>
      </c>
      <c r="D849" s="259" t="s">
        <v>45</v>
      </c>
      <c r="E849" s="312">
        <v>23</v>
      </c>
      <c r="F849" s="260"/>
      <c r="G849" s="260"/>
    </row>
    <row r="850" spans="1:7" x14ac:dyDescent="0.25">
      <c r="A850" s="344"/>
      <c r="B850" s="416"/>
      <c r="D850" s="259"/>
      <c r="F850" s="260"/>
      <c r="G850" s="260"/>
    </row>
    <row r="851" spans="1:7" x14ac:dyDescent="0.25">
      <c r="A851" s="344">
        <v>106</v>
      </c>
      <c r="B851" s="416"/>
      <c r="C851" s="330" t="s">
        <v>769</v>
      </c>
      <c r="D851" s="259" t="s">
        <v>45</v>
      </c>
      <c r="E851" s="312">
        <v>1</v>
      </c>
      <c r="F851" s="260"/>
      <c r="G851" s="260"/>
    </row>
    <row r="852" spans="1:7" x14ac:dyDescent="0.25">
      <c r="A852" s="344"/>
      <c r="B852" s="416"/>
      <c r="D852" s="259"/>
      <c r="F852" s="260"/>
      <c r="G852" s="260"/>
    </row>
    <row r="853" spans="1:7" x14ac:dyDescent="0.25">
      <c r="A853" s="345"/>
      <c r="B853" s="416"/>
      <c r="D853" s="259"/>
      <c r="F853" s="260"/>
      <c r="G853" s="347"/>
    </row>
    <row r="854" spans="1:7" ht="18.600000000000001" customHeight="1" x14ac:dyDescent="0.25">
      <c r="A854" s="340"/>
      <c r="B854" s="340"/>
      <c r="C854" s="393"/>
      <c r="D854" s="394"/>
      <c r="E854" s="395"/>
      <c r="F854" s="396"/>
      <c r="G854" s="343"/>
    </row>
    <row r="855" spans="1:7" x14ac:dyDescent="0.25">
      <c r="C855" s="312"/>
    </row>
    <row r="856" spans="1:7" x14ac:dyDescent="0.25">
      <c r="A856" s="357"/>
      <c r="B856" s="357"/>
      <c r="C856" s="357"/>
      <c r="D856" s="359"/>
      <c r="E856" s="359"/>
      <c r="F856" s="359"/>
      <c r="G856" s="360"/>
    </row>
    <row r="857" spans="1:7" x14ac:dyDescent="0.25">
      <c r="A857" s="361"/>
      <c r="B857" s="361"/>
      <c r="C857" s="390"/>
      <c r="D857" s="363"/>
      <c r="E857" s="363"/>
      <c r="F857" s="251"/>
      <c r="G857" s="252" t="s">
        <v>156</v>
      </c>
    </row>
    <row r="858" spans="1:7" x14ac:dyDescent="0.25">
      <c r="A858" s="364"/>
      <c r="B858" s="364"/>
      <c r="C858" s="391"/>
      <c r="D858" s="366"/>
      <c r="E858" s="366"/>
      <c r="F858" s="253"/>
      <c r="G858" s="254"/>
    </row>
    <row r="859" spans="1:7" x14ac:dyDescent="0.25">
      <c r="A859" s="348"/>
      <c r="B859" s="416"/>
      <c r="C859" s="328"/>
      <c r="D859" s="259"/>
      <c r="E859" s="259"/>
      <c r="F859" s="260"/>
      <c r="G859" s="260"/>
    </row>
    <row r="860" spans="1:7" x14ac:dyDescent="0.25">
      <c r="A860" s="344"/>
      <c r="B860" s="416"/>
      <c r="C860" s="328" t="s">
        <v>131</v>
      </c>
      <c r="D860" s="259"/>
      <c r="E860" s="259"/>
      <c r="F860" s="260"/>
      <c r="G860" s="260"/>
    </row>
    <row r="861" spans="1:7" x14ac:dyDescent="0.25">
      <c r="A861" s="344"/>
      <c r="B861" s="416"/>
      <c r="C861" s="328" t="s">
        <v>770</v>
      </c>
      <c r="D861" s="259"/>
      <c r="E861" s="259"/>
      <c r="F861" s="260"/>
      <c r="G861" s="260"/>
    </row>
    <row r="862" spans="1:7" x14ac:dyDescent="0.25">
      <c r="A862" s="345"/>
      <c r="B862" s="416"/>
      <c r="C862" s="328"/>
      <c r="D862" s="259"/>
      <c r="E862" s="259"/>
      <c r="F862" s="260"/>
      <c r="G862" s="260"/>
    </row>
    <row r="863" spans="1:7" ht="23.4" customHeight="1" x14ac:dyDescent="0.25">
      <c r="A863" s="351"/>
      <c r="B863" s="351"/>
      <c r="C863" s="242" t="s">
        <v>155</v>
      </c>
      <c r="D863" s="229"/>
      <c r="E863" s="229"/>
      <c r="F863" s="230"/>
      <c r="G863" s="230"/>
    </row>
    <row r="864" spans="1:7" x14ac:dyDescent="0.25">
      <c r="C864" s="237"/>
      <c r="D864" s="233"/>
      <c r="E864" s="233"/>
      <c r="F864" s="234"/>
      <c r="G864" s="234"/>
    </row>
    <row r="865" spans="1:7" x14ac:dyDescent="0.25">
      <c r="A865" s="313"/>
      <c r="B865" s="313"/>
      <c r="C865" s="314"/>
      <c r="D865" s="315"/>
      <c r="E865" s="316"/>
      <c r="F865" s="200"/>
      <c r="G865" s="218"/>
    </row>
    <row r="866" spans="1:7" ht="14.4" customHeight="1" x14ac:dyDescent="0.25">
      <c r="A866" s="202" t="s">
        <v>951</v>
      </c>
      <c r="B866" s="204" t="s">
        <v>949</v>
      </c>
      <c r="C866" s="203" t="s">
        <v>147</v>
      </c>
      <c r="D866" s="204" t="s">
        <v>148</v>
      </c>
      <c r="E866" s="205" t="s">
        <v>149</v>
      </c>
      <c r="F866" s="205" t="s">
        <v>150</v>
      </c>
      <c r="G866" s="219"/>
    </row>
    <row r="867" spans="1:7" x14ac:dyDescent="0.25">
      <c r="A867" s="202"/>
      <c r="B867" s="204" t="s">
        <v>950</v>
      </c>
      <c r="C867" s="203"/>
      <c r="D867" s="204"/>
      <c r="E867" s="205"/>
      <c r="F867" s="220"/>
      <c r="G867" s="221"/>
    </row>
    <row r="868" spans="1:7" x14ac:dyDescent="0.25">
      <c r="A868" s="207"/>
      <c r="B868" s="207"/>
      <c r="C868" s="208"/>
      <c r="D868" s="206"/>
      <c r="E868" s="206"/>
      <c r="F868" s="206" t="s">
        <v>151</v>
      </c>
      <c r="G868" s="222" t="s">
        <v>152</v>
      </c>
    </row>
    <row r="869" spans="1:7" x14ac:dyDescent="0.25">
      <c r="A869" s="209"/>
      <c r="B869" s="209"/>
      <c r="C869" s="210"/>
      <c r="D869" s="211">
        <v>1</v>
      </c>
      <c r="E869" s="211">
        <v>2</v>
      </c>
      <c r="F869" s="211">
        <v>3</v>
      </c>
      <c r="G869" s="211">
        <f>+F869+1</f>
        <v>4</v>
      </c>
    </row>
    <row r="870" spans="1:7" x14ac:dyDescent="0.25">
      <c r="A870" s="223"/>
      <c r="B870" s="223"/>
      <c r="C870" s="224"/>
      <c r="D870" s="225"/>
      <c r="E870" s="226"/>
      <c r="F870" s="226"/>
      <c r="G870" s="227" t="s">
        <v>153</v>
      </c>
    </row>
    <row r="871" spans="1:7" x14ac:dyDescent="0.25">
      <c r="A871" s="410"/>
      <c r="B871" s="419"/>
      <c r="C871" s="255"/>
      <c r="D871" s="256"/>
      <c r="E871" s="257"/>
      <c r="F871" s="257"/>
      <c r="G871" s="258"/>
    </row>
    <row r="872" spans="1:7" x14ac:dyDescent="0.25">
      <c r="A872" s="344"/>
      <c r="B872" s="344"/>
      <c r="C872" s="275" t="s">
        <v>132</v>
      </c>
      <c r="D872" s="259"/>
      <c r="E872" s="259"/>
      <c r="F872" s="260"/>
      <c r="G872" s="215"/>
    </row>
    <row r="873" spans="1:7" x14ac:dyDescent="0.25">
      <c r="A873" s="344"/>
      <c r="B873" s="344"/>
      <c r="C873" s="228"/>
      <c r="D873" s="259"/>
      <c r="E873" s="259"/>
      <c r="F873" s="260"/>
      <c r="G873" s="260"/>
    </row>
    <row r="874" spans="1:7" x14ac:dyDescent="0.25">
      <c r="A874" s="344"/>
      <c r="B874" s="344"/>
      <c r="C874" s="228" t="s">
        <v>41</v>
      </c>
      <c r="D874" s="259"/>
      <c r="E874" s="259"/>
      <c r="F874" s="260"/>
      <c r="G874" s="215"/>
    </row>
    <row r="875" spans="1:7" x14ac:dyDescent="0.25">
      <c r="A875" s="344"/>
      <c r="B875" s="344"/>
      <c r="C875" s="228"/>
      <c r="D875" s="259"/>
      <c r="E875" s="259"/>
      <c r="F875" s="260"/>
      <c r="G875" s="260"/>
    </row>
    <row r="876" spans="1:7" x14ac:dyDescent="0.25">
      <c r="A876" s="344"/>
      <c r="B876" s="344"/>
      <c r="C876" s="228" t="s">
        <v>133</v>
      </c>
      <c r="D876" s="259"/>
      <c r="E876" s="259"/>
      <c r="F876" s="260"/>
      <c r="G876" s="215"/>
    </row>
    <row r="877" spans="1:7" x14ac:dyDescent="0.25">
      <c r="A877" s="344"/>
      <c r="B877" s="344"/>
      <c r="C877" s="275"/>
      <c r="D877" s="259"/>
      <c r="E877" s="259"/>
      <c r="F877" s="260"/>
      <c r="G877" s="260"/>
    </row>
    <row r="878" spans="1:7" x14ac:dyDescent="0.25">
      <c r="A878" s="344"/>
      <c r="B878" s="344"/>
      <c r="C878" s="275" t="s">
        <v>324</v>
      </c>
      <c r="D878" s="259"/>
      <c r="E878" s="259"/>
      <c r="F878" s="260"/>
      <c r="G878" s="260"/>
    </row>
    <row r="879" spans="1:7" x14ac:dyDescent="0.25">
      <c r="A879" s="344"/>
      <c r="B879" s="344"/>
      <c r="C879" s="275"/>
      <c r="D879" s="259"/>
      <c r="E879" s="259"/>
      <c r="F879" s="260"/>
      <c r="G879" s="260"/>
    </row>
    <row r="880" spans="1:7" x14ac:dyDescent="0.25">
      <c r="A880" s="344">
        <v>107</v>
      </c>
      <c r="B880" s="344"/>
      <c r="C880" s="228" t="s">
        <v>777</v>
      </c>
      <c r="D880" s="259" t="s">
        <v>52</v>
      </c>
      <c r="E880" s="259">
        <v>1</v>
      </c>
      <c r="F880" s="260">
        <v>100000</v>
      </c>
      <c r="G880" s="216">
        <f>+E880*F880</f>
        <v>100000</v>
      </c>
    </row>
    <row r="881" spans="1:9" x14ac:dyDescent="0.25">
      <c r="A881" s="344"/>
      <c r="B881" s="344"/>
      <c r="C881" s="228"/>
      <c r="D881" s="259"/>
      <c r="E881" s="259"/>
      <c r="F881" s="260"/>
      <c r="G881" s="260"/>
    </row>
    <row r="882" spans="1:9" x14ac:dyDescent="0.25">
      <c r="A882" s="344">
        <v>108</v>
      </c>
      <c r="B882" s="344"/>
      <c r="C882" s="228" t="s">
        <v>135</v>
      </c>
      <c r="D882" s="259" t="s">
        <v>52</v>
      </c>
      <c r="E882" s="259">
        <v>1</v>
      </c>
      <c r="F882" s="260"/>
      <c r="G882" s="216"/>
    </row>
    <row r="883" spans="1:9" x14ac:dyDescent="0.25">
      <c r="A883" s="344"/>
      <c r="B883" s="344"/>
      <c r="C883" s="275"/>
      <c r="D883" s="259"/>
      <c r="E883" s="259"/>
      <c r="F883" s="260"/>
      <c r="G883" s="260"/>
    </row>
    <row r="884" spans="1:9" x14ac:dyDescent="0.25">
      <c r="A884" s="344">
        <v>109</v>
      </c>
      <c r="B884" s="344"/>
      <c r="C884" s="275" t="s">
        <v>134</v>
      </c>
      <c r="D884" s="259" t="s">
        <v>52</v>
      </c>
      <c r="E884" s="259">
        <v>1</v>
      </c>
      <c r="F884" s="260"/>
      <c r="G884" s="216"/>
    </row>
    <row r="885" spans="1:9" x14ac:dyDescent="0.25">
      <c r="A885" s="344"/>
      <c r="B885" s="344"/>
      <c r="C885" s="275"/>
      <c r="D885" s="259"/>
      <c r="E885" s="259"/>
      <c r="F885" s="260"/>
      <c r="G885" s="260"/>
    </row>
    <row r="886" spans="1:9" x14ac:dyDescent="0.25">
      <c r="A886" s="344"/>
      <c r="B886" s="344"/>
      <c r="C886" s="275" t="s">
        <v>139</v>
      </c>
      <c r="D886" s="259"/>
      <c r="E886" s="259"/>
      <c r="F886" s="260"/>
      <c r="G886" s="216"/>
    </row>
    <row r="887" spans="1:9" x14ac:dyDescent="0.25">
      <c r="A887" s="344"/>
      <c r="B887" s="344"/>
      <c r="C887" s="275"/>
      <c r="D887" s="259"/>
      <c r="E887" s="259"/>
      <c r="F887" s="260"/>
      <c r="G887" s="260"/>
    </row>
    <row r="888" spans="1:9" ht="27.6" x14ac:dyDescent="0.25">
      <c r="A888" s="344">
        <v>110</v>
      </c>
      <c r="B888" s="344"/>
      <c r="C888" s="275" t="s">
        <v>778</v>
      </c>
      <c r="D888" s="259" t="s">
        <v>52</v>
      </c>
      <c r="E888" s="259">
        <v>1</v>
      </c>
      <c r="F888" s="260">
        <v>70000</v>
      </c>
      <c r="G888" s="216">
        <f>+E888*F888</f>
        <v>70000</v>
      </c>
      <c r="I888" s="110"/>
    </row>
    <row r="889" spans="1:9" x14ac:dyDescent="0.25">
      <c r="A889" s="344"/>
      <c r="B889" s="344"/>
      <c r="C889" s="275"/>
      <c r="D889" s="259"/>
      <c r="E889" s="259"/>
      <c r="F889" s="260"/>
      <c r="G889" s="260"/>
    </row>
    <row r="890" spans="1:9" x14ac:dyDescent="0.25">
      <c r="A890" s="344">
        <v>111</v>
      </c>
      <c r="B890" s="344"/>
      <c r="C890" s="228" t="s">
        <v>140</v>
      </c>
      <c r="D890" s="259" t="s">
        <v>52</v>
      </c>
      <c r="E890" s="259">
        <v>1</v>
      </c>
      <c r="F890" s="260"/>
      <c r="G890" s="216"/>
    </row>
    <row r="891" spans="1:9" x14ac:dyDescent="0.25">
      <c r="A891" s="344"/>
      <c r="B891" s="344"/>
      <c r="C891" s="275"/>
      <c r="D891" s="259"/>
      <c r="E891" s="259"/>
      <c r="F891" s="260"/>
      <c r="G891" s="260"/>
    </row>
    <row r="892" spans="1:9" x14ac:dyDescent="0.25">
      <c r="A892" s="344">
        <v>112</v>
      </c>
      <c r="B892" s="344"/>
      <c r="C892" s="275" t="s">
        <v>136</v>
      </c>
      <c r="D892" s="259" t="s">
        <v>52</v>
      </c>
      <c r="E892" s="259">
        <v>1</v>
      </c>
      <c r="F892" s="260"/>
      <c r="G892" s="216"/>
      <c r="I892" s="110"/>
    </row>
    <row r="893" spans="1:9" x14ac:dyDescent="0.25">
      <c r="A893" s="344"/>
      <c r="B893" s="344"/>
      <c r="C893" s="275"/>
      <c r="D893" s="259"/>
      <c r="E893" s="259"/>
      <c r="F893" s="260"/>
      <c r="G893" s="260"/>
    </row>
    <row r="894" spans="1:9" x14ac:dyDescent="0.25">
      <c r="A894" s="344"/>
      <c r="B894" s="344"/>
      <c r="C894" s="275" t="s">
        <v>335</v>
      </c>
      <c r="D894" s="259"/>
      <c r="E894" s="259"/>
      <c r="F894" s="260"/>
      <c r="G894" s="216"/>
    </row>
    <row r="895" spans="1:9" x14ac:dyDescent="0.25">
      <c r="A895" s="344"/>
      <c r="B895" s="344"/>
      <c r="C895" s="275"/>
      <c r="D895" s="259"/>
      <c r="E895" s="259"/>
      <c r="F895" s="260"/>
      <c r="G895" s="260"/>
    </row>
    <row r="896" spans="1:9" x14ac:dyDescent="0.25">
      <c r="A896" s="344">
        <v>113</v>
      </c>
      <c r="B896" s="344"/>
      <c r="C896" s="275" t="s">
        <v>325</v>
      </c>
      <c r="D896" s="259" t="s">
        <v>52</v>
      </c>
      <c r="E896" s="259">
        <v>1</v>
      </c>
      <c r="F896" s="260">
        <v>100000</v>
      </c>
      <c r="G896" s="216">
        <f>+E896*F896</f>
        <v>100000</v>
      </c>
    </row>
    <row r="897" spans="1:7" x14ac:dyDescent="0.25">
      <c r="A897" s="344"/>
      <c r="B897" s="344"/>
      <c r="C897" s="275"/>
      <c r="D897" s="259"/>
      <c r="E897" s="259"/>
      <c r="F897" s="260"/>
      <c r="G897" s="260"/>
    </row>
    <row r="898" spans="1:7" x14ac:dyDescent="0.25">
      <c r="A898" s="344">
        <v>114</v>
      </c>
      <c r="B898" s="344"/>
      <c r="C898" s="228" t="s">
        <v>134</v>
      </c>
      <c r="D898" s="259" t="s">
        <v>52</v>
      </c>
      <c r="E898" s="259">
        <v>1</v>
      </c>
      <c r="F898" s="260"/>
      <c r="G898" s="216"/>
    </row>
    <row r="899" spans="1:7" x14ac:dyDescent="0.25">
      <c r="A899" s="344"/>
      <c r="B899" s="344"/>
      <c r="C899" s="275"/>
      <c r="D899" s="259"/>
      <c r="E899" s="259"/>
      <c r="F899" s="260"/>
      <c r="G899" s="260"/>
    </row>
    <row r="900" spans="1:7" x14ac:dyDescent="0.25">
      <c r="A900" s="344">
        <v>115</v>
      </c>
      <c r="B900" s="344"/>
      <c r="C900" s="275" t="s">
        <v>135</v>
      </c>
      <c r="D900" s="259" t="s">
        <v>52</v>
      </c>
      <c r="E900" s="259">
        <v>1</v>
      </c>
      <c r="F900" s="260"/>
      <c r="G900" s="216"/>
    </row>
    <row r="901" spans="1:7" x14ac:dyDescent="0.25">
      <c r="A901" s="344"/>
      <c r="B901" s="344"/>
      <c r="C901" s="275"/>
      <c r="D901" s="259"/>
      <c r="E901" s="259"/>
      <c r="F901" s="260"/>
      <c r="G901" s="216"/>
    </row>
    <row r="902" spans="1:7" x14ac:dyDescent="0.25">
      <c r="A902" s="344"/>
      <c r="B902" s="344"/>
      <c r="C902" s="228" t="s">
        <v>781</v>
      </c>
      <c r="D902" s="259"/>
      <c r="E902" s="259"/>
      <c r="F902" s="260"/>
      <c r="G902" s="216"/>
    </row>
    <row r="903" spans="1:7" x14ac:dyDescent="0.25">
      <c r="A903" s="344"/>
      <c r="B903" s="344"/>
      <c r="C903" s="228"/>
      <c r="D903" s="259"/>
      <c r="E903" s="259"/>
      <c r="F903" s="260"/>
      <c r="G903" s="216"/>
    </row>
    <row r="904" spans="1:7" x14ac:dyDescent="0.25">
      <c r="A904" s="344"/>
      <c r="B904" s="344"/>
      <c r="C904" s="275" t="s">
        <v>12</v>
      </c>
      <c r="D904" s="259"/>
      <c r="E904" s="259"/>
      <c r="F904" s="260"/>
      <c r="G904" s="216"/>
    </row>
    <row r="905" spans="1:7" x14ac:dyDescent="0.25">
      <c r="A905" s="344"/>
      <c r="B905" s="344"/>
      <c r="C905" s="275"/>
      <c r="D905" s="259"/>
      <c r="E905" s="259"/>
      <c r="F905" s="260"/>
      <c r="G905" s="260"/>
    </row>
    <row r="906" spans="1:7" x14ac:dyDescent="0.25">
      <c r="A906" s="344">
        <v>116</v>
      </c>
      <c r="B906" s="344"/>
      <c r="C906" s="275" t="s">
        <v>326</v>
      </c>
      <c r="D906" s="259" t="s">
        <v>52</v>
      </c>
      <c r="E906" s="259">
        <v>1</v>
      </c>
      <c r="F906" s="260">
        <v>100000</v>
      </c>
      <c r="G906" s="216">
        <f>+E906*F906</f>
        <v>100000</v>
      </c>
    </row>
    <row r="907" spans="1:7" x14ac:dyDescent="0.25">
      <c r="A907" s="344"/>
      <c r="B907" s="344"/>
      <c r="C907" s="275"/>
      <c r="D907" s="259"/>
      <c r="E907" s="259"/>
      <c r="F907" s="260"/>
      <c r="G907" s="260"/>
    </row>
    <row r="908" spans="1:7" x14ac:dyDescent="0.25">
      <c r="A908" s="344">
        <v>117</v>
      </c>
      <c r="B908" s="344"/>
      <c r="C908" s="228" t="s">
        <v>138</v>
      </c>
      <c r="D908" s="259" t="s">
        <v>52</v>
      </c>
      <c r="E908" s="259">
        <v>1</v>
      </c>
      <c r="F908" s="260"/>
      <c r="G908" s="216"/>
    </row>
    <row r="909" spans="1:7" x14ac:dyDescent="0.25">
      <c r="A909" s="344"/>
      <c r="B909" s="344"/>
      <c r="C909" s="275"/>
      <c r="D909" s="259"/>
      <c r="E909" s="259"/>
      <c r="F909" s="260"/>
      <c r="G909" s="260"/>
    </row>
    <row r="910" spans="1:7" x14ac:dyDescent="0.25">
      <c r="A910" s="344">
        <v>118</v>
      </c>
      <c r="B910" s="344"/>
      <c r="C910" s="275" t="s">
        <v>134</v>
      </c>
      <c r="D910" s="259" t="s">
        <v>52</v>
      </c>
      <c r="E910" s="259">
        <v>1</v>
      </c>
      <c r="F910" s="260"/>
      <c r="G910" s="216"/>
    </row>
    <row r="911" spans="1:7" x14ac:dyDescent="0.25">
      <c r="A911" s="344"/>
      <c r="B911" s="344"/>
      <c r="C911" s="275"/>
      <c r="D911" s="259"/>
      <c r="E911" s="259"/>
      <c r="F911" s="260"/>
      <c r="G911" s="216"/>
    </row>
    <row r="912" spans="1:7" ht="27" customHeight="1" x14ac:dyDescent="0.25">
      <c r="A912" s="344">
        <v>119</v>
      </c>
      <c r="B912" s="344"/>
      <c r="C912" s="275" t="s">
        <v>974</v>
      </c>
      <c r="D912" s="259" t="s">
        <v>52</v>
      </c>
      <c r="E912" s="259">
        <v>1</v>
      </c>
      <c r="F912" s="260">
        <v>325000</v>
      </c>
      <c r="G912" s="216">
        <f>+E912*F912</f>
        <v>325000</v>
      </c>
    </row>
    <row r="913" spans="1:7" x14ac:dyDescent="0.25">
      <c r="A913" s="344"/>
      <c r="B913" s="344"/>
      <c r="C913" s="275"/>
      <c r="D913" s="259"/>
      <c r="E913" s="259"/>
      <c r="F913" s="260"/>
      <c r="G913" s="260"/>
    </row>
    <row r="914" spans="1:7" x14ac:dyDescent="0.25">
      <c r="A914" s="344">
        <v>120</v>
      </c>
      <c r="B914" s="344"/>
      <c r="C914" s="228" t="s">
        <v>138</v>
      </c>
      <c r="D914" s="259" t="s">
        <v>52</v>
      </c>
      <c r="E914" s="259">
        <v>1</v>
      </c>
      <c r="F914" s="260"/>
      <c r="G914" s="216"/>
    </row>
    <row r="915" spans="1:7" x14ac:dyDescent="0.25">
      <c r="A915" s="344"/>
      <c r="B915" s="344"/>
      <c r="C915" s="275"/>
      <c r="D915" s="259"/>
      <c r="E915" s="259"/>
      <c r="F915" s="260"/>
      <c r="G915" s="260"/>
    </row>
    <row r="916" spans="1:7" x14ac:dyDescent="0.25">
      <c r="A916" s="344">
        <v>121</v>
      </c>
      <c r="B916" s="344"/>
      <c r="C916" s="275" t="s">
        <v>134</v>
      </c>
      <c r="D916" s="259" t="s">
        <v>52</v>
      </c>
      <c r="E916" s="259">
        <v>1</v>
      </c>
      <c r="F916" s="260"/>
      <c r="G916" s="216"/>
    </row>
    <row r="917" spans="1:7" x14ac:dyDescent="0.25">
      <c r="A917" s="344"/>
      <c r="B917" s="344"/>
      <c r="C917" s="275"/>
      <c r="D917" s="259"/>
      <c r="E917" s="259"/>
      <c r="F917" s="260"/>
      <c r="G917" s="216"/>
    </row>
    <row r="918" spans="1:7" ht="27.6" x14ac:dyDescent="0.25">
      <c r="A918" s="344">
        <v>122</v>
      </c>
      <c r="B918" s="344"/>
      <c r="C918" s="275" t="s">
        <v>965</v>
      </c>
      <c r="D918" s="259" t="s">
        <v>52</v>
      </c>
      <c r="E918" s="259">
        <v>1</v>
      </c>
      <c r="F918" s="260">
        <v>750000</v>
      </c>
      <c r="G918" s="216">
        <f>+E918*F918</f>
        <v>750000</v>
      </c>
    </row>
    <row r="919" spans="1:7" x14ac:dyDescent="0.25">
      <c r="A919" s="344"/>
      <c r="B919" s="344"/>
      <c r="C919" s="275"/>
      <c r="D919" s="259"/>
      <c r="E919" s="259"/>
      <c r="F919" s="260"/>
      <c r="G919" s="260"/>
    </row>
    <row r="920" spans="1:7" x14ac:dyDescent="0.25">
      <c r="A920" s="344">
        <v>123</v>
      </c>
      <c r="B920" s="344"/>
      <c r="C920" s="228" t="s">
        <v>138</v>
      </c>
      <c r="D920" s="259" t="s">
        <v>52</v>
      </c>
      <c r="E920" s="259">
        <v>1</v>
      </c>
      <c r="F920" s="260"/>
      <c r="G920" s="216"/>
    </row>
    <row r="921" spans="1:7" x14ac:dyDescent="0.25">
      <c r="A921" s="344"/>
      <c r="B921" s="344"/>
      <c r="C921" s="275"/>
      <c r="D921" s="259"/>
      <c r="E921" s="259"/>
      <c r="F921" s="260"/>
      <c r="G921" s="260"/>
    </row>
    <row r="922" spans="1:7" x14ac:dyDescent="0.25">
      <c r="A922" s="344">
        <v>124</v>
      </c>
      <c r="B922" s="344"/>
      <c r="C922" s="275" t="s">
        <v>134</v>
      </c>
      <c r="D922" s="259" t="s">
        <v>52</v>
      </c>
      <c r="E922" s="259">
        <v>1</v>
      </c>
      <c r="F922" s="260"/>
      <c r="G922" s="216"/>
    </row>
    <row r="923" spans="1:7" x14ac:dyDescent="0.25">
      <c r="A923" s="344"/>
      <c r="B923" s="344"/>
      <c r="C923" s="275"/>
      <c r="D923" s="259"/>
      <c r="E923" s="259"/>
      <c r="F923" s="260"/>
      <c r="G923" s="216"/>
    </row>
    <row r="924" spans="1:7" x14ac:dyDescent="0.25">
      <c r="A924" s="344"/>
      <c r="B924" s="344"/>
      <c r="C924" s="275"/>
      <c r="D924" s="259"/>
      <c r="E924" s="259"/>
      <c r="F924" s="260"/>
      <c r="G924" s="216"/>
    </row>
    <row r="925" spans="1:7" x14ac:dyDescent="0.25">
      <c r="A925" s="345"/>
      <c r="B925" s="344"/>
      <c r="C925" s="275"/>
      <c r="D925" s="259"/>
      <c r="E925" s="259"/>
      <c r="F925" s="260"/>
      <c r="G925" s="260"/>
    </row>
    <row r="926" spans="1:7" x14ac:dyDescent="0.25">
      <c r="A926" s="351" t="s">
        <v>145</v>
      </c>
      <c r="B926" s="351"/>
      <c r="C926" s="242"/>
      <c r="D926" s="229"/>
      <c r="E926" s="229"/>
      <c r="F926" s="230"/>
      <c r="G926" s="230"/>
    </row>
    <row r="927" spans="1:7" x14ac:dyDescent="0.25">
      <c r="C927" s="237"/>
      <c r="D927" s="233"/>
      <c r="E927" s="233"/>
      <c r="F927" s="234"/>
      <c r="G927" s="234"/>
    </row>
    <row r="928" spans="1:7" ht="27.6" customHeight="1" x14ac:dyDescent="0.25">
      <c r="A928" s="451" t="s">
        <v>157</v>
      </c>
      <c r="B928" s="452"/>
      <c r="C928" s="397"/>
      <c r="D928" s="398"/>
      <c r="E928" s="398"/>
      <c r="F928" s="398"/>
      <c r="G928" s="399"/>
    </row>
    <row r="929" spans="1:10" ht="31.8" customHeight="1" x14ac:dyDescent="0.25">
      <c r="A929" s="372"/>
      <c r="B929" s="357"/>
      <c r="C929" s="357"/>
      <c r="D929" s="359"/>
      <c r="E929" s="359"/>
      <c r="F929" s="412"/>
      <c r="G929" s="400" t="s">
        <v>156</v>
      </c>
    </row>
    <row r="930" spans="1:10" x14ac:dyDescent="0.25">
      <c r="A930" s="411"/>
      <c r="B930" s="361"/>
      <c r="C930" s="390"/>
      <c r="D930" s="363"/>
      <c r="E930" s="363"/>
      <c r="F930" s="413"/>
      <c r="G930" s="252"/>
    </row>
    <row r="931" spans="1:10" x14ac:dyDescent="0.25">
      <c r="A931" s="414"/>
      <c r="B931" s="364"/>
      <c r="C931" s="391"/>
      <c r="D931" s="366"/>
      <c r="E931" s="366"/>
      <c r="F931" s="415"/>
      <c r="G931" s="261"/>
    </row>
    <row r="932" spans="1:10" x14ac:dyDescent="0.25">
      <c r="A932" s="344"/>
      <c r="B932" s="344"/>
      <c r="C932" s="275"/>
      <c r="D932" s="259"/>
      <c r="E932" s="259"/>
      <c r="F932" s="260"/>
      <c r="G932" s="356"/>
    </row>
    <row r="933" spans="1:10" x14ac:dyDescent="0.25">
      <c r="A933" s="344"/>
      <c r="B933" s="344"/>
      <c r="C933" s="275" t="s">
        <v>141</v>
      </c>
      <c r="D933" s="259"/>
      <c r="E933" s="259"/>
      <c r="F933" s="260"/>
      <c r="G933" s="260"/>
    </row>
    <row r="934" spans="1:10" x14ac:dyDescent="0.25">
      <c r="A934" s="344"/>
      <c r="B934" s="344"/>
      <c r="C934" s="275"/>
      <c r="D934" s="259"/>
      <c r="E934" s="259"/>
      <c r="F934" s="260"/>
      <c r="G934" s="260"/>
    </row>
    <row r="935" spans="1:10" x14ac:dyDescent="0.25">
      <c r="A935" s="344"/>
      <c r="B935" s="344"/>
      <c r="C935" s="275" t="s">
        <v>142</v>
      </c>
      <c r="D935" s="259"/>
      <c r="E935" s="259"/>
      <c r="F935" s="260"/>
      <c r="G935" s="260"/>
    </row>
    <row r="936" spans="1:10" x14ac:dyDescent="0.25">
      <c r="A936" s="344"/>
      <c r="B936" s="344"/>
      <c r="C936" s="275"/>
      <c r="D936" s="259"/>
      <c r="E936" s="259"/>
      <c r="F936" s="260"/>
      <c r="G936" s="260"/>
    </row>
    <row r="937" spans="1:10" x14ac:dyDescent="0.25">
      <c r="A937" s="344"/>
      <c r="B937" s="344"/>
      <c r="C937" s="275" t="s">
        <v>143</v>
      </c>
      <c r="D937" s="259"/>
      <c r="E937" s="259"/>
      <c r="F937" s="260"/>
      <c r="G937" s="260"/>
    </row>
    <row r="938" spans="1:10" x14ac:dyDescent="0.25">
      <c r="A938" s="344"/>
      <c r="B938" s="344"/>
      <c r="C938" s="275"/>
      <c r="D938" s="259"/>
      <c r="E938" s="259"/>
      <c r="F938" s="260"/>
      <c r="G938" s="260"/>
      <c r="J938" s="110"/>
    </row>
    <row r="939" spans="1:10" x14ac:dyDescent="0.25">
      <c r="A939" s="344"/>
      <c r="B939" s="344"/>
      <c r="C939" s="275" t="s">
        <v>133</v>
      </c>
      <c r="D939" s="259"/>
      <c r="E939" s="259"/>
      <c r="F939" s="260"/>
      <c r="G939" s="347"/>
    </row>
    <row r="940" spans="1:10" x14ac:dyDescent="0.25">
      <c r="A940" s="344"/>
      <c r="B940" s="344"/>
      <c r="C940" s="275"/>
      <c r="D940" s="259"/>
      <c r="E940" s="259"/>
      <c r="F940" s="260"/>
      <c r="G940" s="260"/>
      <c r="I940" s="110"/>
    </row>
    <row r="941" spans="1:10" x14ac:dyDescent="0.25">
      <c r="A941" s="344"/>
      <c r="B941" s="344"/>
      <c r="C941" s="228" t="s">
        <v>144</v>
      </c>
      <c r="D941" s="262"/>
      <c r="E941" s="262"/>
      <c r="F941" s="263"/>
      <c r="G941" s="263"/>
    </row>
    <row r="942" spans="1:10" x14ac:dyDescent="0.25">
      <c r="A942" s="344"/>
      <c r="B942" s="344"/>
      <c r="C942" s="275"/>
      <c r="D942" s="259"/>
      <c r="E942" s="259"/>
      <c r="F942" s="260"/>
      <c r="G942" s="260"/>
    </row>
    <row r="943" spans="1:10" x14ac:dyDescent="0.25">
      <c r="A943" s="345"/>
      <c r="B943" s="344"/>
      <c r="C943" s="275"/>
      <c r="D943" s="259"/>
      <c r="E943" s="259"/>
      <c r="F943" s="260"/>
      <c r="G943" s="260"/>
    </row>
    <row r="944" spans="1:10" ht="30" customHeight="1" x14ac:dyDescent="0.25">
      <c r="A944" s="401"/>
      <c r="B944" s="401"/>
      <c r="C944" s="264" t="s">
        <v>909</v>
      </c>
      <c r="D944" s="229"/>
      <c r="E944" s="229"/>
      <c r="F944" s="230"/>
      <c r="G944" s="230"/>
    </row>
  </sheetData>
  <mergeCells count="2">
    <mergeCell ref="A2:G2"/>
    <mergeCell ref="A928:B928"/>
  </mergeCells>
  <pageMargins left="0.70866141732283472" right="0.70866141732283472" top="0.74803149606299213" bottom="0.74803149606299213" header="0.31496062992125984" footer="0.31496062992125984"/>
  <pageSetup paperSize="9" scale="57" firstPageNumber="38" orientation="portrait" useFirstPageNumber="1" r:id="rId1"/>
  <headerFooter>
    <oddFooter>&amp;R&amp;P</oddFooter>
  </headerFooter>
  <rowBreaks count="19" manualBreakCount="19">
    <brk id="45" max="16383" man="1"/>
    <brk id="86" max="16383" man="1"/>
    <brk id="137" max="16383" man="1"/>
    <brk id="182" max="16383" man="1"/>
    <brk id="242" max="16383" man="1"/>
    <brk id="288" max="16383" man="1"/>
    <brk id="351" max="16383" man="1"/>
    <brk id="399" max="16383" man="1"/>
    <brk id="435" max="16383" man="1"/>
    <brk id="479" max="16383" man="1"/>
    <brk id="582" max="16383" man="1"/>
    <brk id="616" max="16383" man="1"/>
    <brk id="685" max="6" man="1"/>
    <brk id="701" max="16383" man="1"/>
    <brk id="730" max="16383" man="1"/>
    <brk id="788" max="16383" man="1"/>
    <brk id="854" max="16383" man="1"/>
    <brk id="863" max="16383" man="1"/>
    <brk id="9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77"/>
  <sheetViews>
    <sheetView topLeftCell="A43" workbookViewId="0">
      <selection activeCell="C13" sqref="C13"/>
    </sheetView>
  </sheetViews>
  <sheetFormatPr defaultColWidth="9.109375" defaultRowHeight="13.2" x14ac:dyDescent="0.3"/>
  <cols>
    <col min="1" max="1" width="4.6640625" style="2" customWidth="1"/>
    <col min="2" max="2" width="8.44140625" style="3" customWidth="1"/>
    <col min="3" max="3" width="36.33203125" style="2" customWidth="1"/>
    <col min="4" max="4" width="15.88671875" style="2" customWidth="1"/>
    <col min="5" max="5" width="16.109375" style="2" customWidth="1"/>
    <col min="6" max="6" width="13.33203125" style="2" customWidth="1"/>
    <col min="7" max="7" width="17.33203125" style="2" customWidth="1"/>
    <col min="8" max="8" width="14.109375" style="2" customWidth="1"/>
    <col min="9" max="9" width="12.88671875" style="2" customWidth="1"/>
    <col min="10" max="10" width="14.33203125" style="2" customWidth="1"/>
    <col min="11" max="11" width="13.6640625" style="2" customWidth="1"/>
    <col min="12" max="12" width="15.33203125" style="2" customWidth="1"/>
    <col min="13" max="13" width="15.44140625" style="2" customWidth="1"/>
    <col min="14" max="14" width="14.44140625" style="2" customWidth="1"/>
    <col min="15" max="15" width="13.5546875" style="2" customWidth="1"/>
    <col min="16" max="16" width="16.88671875" style="2" customWidth="1"/>
    <col min="17" max="17" width="13.33203125" style="2" customWidth="1"/>
    <col min="18" max="18" width="16" style="2" customWidth="1"/>
    <col min="19" max="19" width="11.109375" style="2" customWidth="1"/>
    <col min="20" max="20" width="4.109375" style="2" customWidth="1"/>
    <col min="21" max="21" width="9.109375" style="2"/>
    <col min="22" max="22" width="11.109375" style="20" customWidth="1"/>
    <col min="23" max="16384" width="9.109375" style="2"/>
  </cols>
  <sheetData>
    <row r="1" spans="2:22" ht="13.8" thickBot="1" x14ac:dyDescent="0.35"/>
    <row r="2" spans="2:22" ht="20.25" customHeight="1" thickBot="1" x14ac:dyDescent="0.35">
      <c r="B2" s="443" t="s">
        <v>743</v>
      </c>
      <c r="C2" s="444"/>
      <c r="D2" s="444"/>
      <c r="E2" s="444"/>
      <c r="F2" s="444"/>
      <c r="G2" s="444"/>
      <c r="H2" s="444"/>
      <c r="I2" s="444"/>
      <c r="J2" s="444"/>
      <c r="K2" s="444"/>
      <c r="L2" s="444"/>
      <c r="M2" s="444"/>
      <c r="N2" s="444"/>
      <c r="O2" s="444"/>
      <c r="P2" s="444"/>
      <c r="Q2" s="444"/>
      <c r="R2" s="444"/>
      <c r="S2" s="445"/>
    </row>
    <row r="3" spans="2:22" ht="13.8" thickBot="1" x14ac:dyDescent="0.35">
      <c r="B3" s="2"/>
      <c r="C3" s="1"/>
    </row>
    <row r="4" spans="2:22" ht="33.75" customHeight="1" thickBot="1" x14ac:dyDescent="0.35">
      <c r="B4" s="446" t="s">
        <v>744</v>
      </c>
      <c r="C4" s="447"/>
      <c r="D4" s="447"/>
      <c r="E4" s="447"/>
      <c r="F4" s="447"/>
      <c r="G4" s="447"/>
      <c r="H4" s="447"/>
      <c r="I4" s="447"/>
      <c r="J4" s="447"/>
      <c r="K4" s="447"/>
      <c r="L4" s="447"/>
      <c r="M4" s="447"/>
      <c r="N4" s="447"/>
      <c r="O4" s="447"/>
      <c r="P4" s="447"/>
      <c r="Q4" s="447"/>
      <c r="R4" s="447"/>
      <c r="S4" s="448"/>
    </row>
    <row r="5" spans="2:22" x14ac:dyDescent="0.3">
      <c r="B5" s="32"/>
      <c r="C5" s="32"/>
      <c r="D5" s="32"/>
      <c r="E5" s="32"/>
      <c r="F5" s="32"/>
      <c r="G5" s="32"/>
      <c r="H5" s="32"/>
      <c r="I5" s="32"/>
      <c r="J5" s="32"/>
      <c r="K5" s="32"/>
      <c r="L5" s="32"/>
      <c r="M5" s="32"/>
      <c r="N5" s="32"/>
      <c r="O5" s="32"/>
      <c r="P5" s="32"/>
      <c r="Q5" s="32"/>
      <c r="R5" s="32"/>
      <c r="S5" s="32"/>
    </row>
    <row r="6" spans="2:22" ht="13.8" thickBot="1" x14ac:dyDescent="0.35">
      <c r="C6" s="3"/>
    </row>
    <row r="7" spans="2:22" ht="53.25" customHeight="1" x14ac:dyDescent="0.3">
      <c r="B7" s="32"/>
      <c r="C7" s="33"/>
      <c r="D7" s="34" t="s">
        <v>27</v>
      </c>
      <c r="E7" s="35" t="s">
        <v>28</v>
      </c>
      <c r="F7" s="36" t="str">
        <f>+'[2]Food Court'!B91</f>
        <v>SUB-TOTAL  - 1</v>
      </c>
      <c r="G7" s="37" t="s">
        <v>29</v>
      </c>
      <c r="H7" s="36" t="str">
        <f>+'[2]Food Court'!B95</f>
        <v>SUB-TOTAL  - 2</v>
      </c>
      <c r="I7" s="35" t="s">
        <v>30</v>
      </c>
      <c r="J7" s="38" t="s">
        <v>31</v>
      </c>
      <c r="K7" s="35" t="s">
        <v>32</v>
      </c>
      <c r="L7" s="38" t="s">
        <v>33</v>
      </c>
      <c r="M7" s="35" t="s">
        <v>34</v>
      </c>
      <c r="N7" s="38" t="s">
        <v>39</v>
      </c>
      <c r="O7" s="35" t="s">
        <v>7</v>
      </c>
      <c r="P7" s="38" t="s">
        <v>9</v>
      </c>
      <c r="Q7" s="38" t="s">
        <v>10</v>
      </c>
      <c r="R7" s="39" t="s">
        <v>35</v>
      </c>
      <c r="S7" s="40" t="s">
        <v>36</v>
      </c>
      <c r="U7" s="41" t="s">
        <v>37</v>
      </c>
      <c r="V7" s="42" t="s">
        <v>35</v>
      </c>
    </row>
    <row r="8" spans="2:22" x14ac:dyDescent="0.3">
      <c r="C8" s="43"/>
      <c r="D8" s="44"/>
      <c r="E8" s="45"/>
      <c r="F8" s="46"/>
      <c r="G8" s="45"/>
      <c r="H8" s="46"/>
      <c r="I8" s="45"/>
      <c r="J8" s="46"/>
      <c r="K8" s="45"/>
      <c r="L8" s="46"/>
      <c r="M8" s="45"/>
      <c r="N8" s="46"/>
      <c r="O8" s="45"/>
      <c r="P8" s="46"/>
      <c r="Q8" s="46"/>
      <c r="R8" s="47"/>
      <c r="S8" s="48"/>
      <c r="U8" s="49"/>
      <c r="V8" s="50"/>
    </row>
    <row r="9" spans="2:22" ht="13.8" thickBot="1" x14ac:dyDescent="0.35">
      <c r="D9" s="51"/>
      <c r="E9" s="52">
        <v>0.125</v>
      </c>
      <c r="F9" s="53"/>
      <c r="G9" s="52">
        <v>0.1</v>
      </c>
      <c r="H9" s="53"/>
      <c r="I9" s="52">
        <v>0</v>
      </c>
      <c r="J9" s="53"/>
      <c r="K9" s="52">
        <v>0</v>
      </c>
      <c r="L9" s="53"/>
      <c r="M9" s="52">
        <v>0</v>
      </c>
      <c r="N9" s="53"/>
      <c r="O9" s="52">
        <v>0.2</v>
      </c>
      <c r="P9" s="53"/>
      <c r="Q9" s="54">
        <f>+'[3]Simulation Building'!D119</f>
        <v>0.15</v>
      </c>
      <c r="R9" s="55"/>
      <c r="S9" s="56"/>
      <c r="U9" s="57"/>
      <c r="V9" s="58"/>
    </row>
    <row r="10" spans="2:22" x14ac:dyDescent="0.3">
      <c r="B10" s="3">
        <v>1</v>
      </c>
      <c r="C10" s="43" t="s">
        <v>0</v>
      </c>
      <c r="D10" s="59"/>
      <c r="F10" s="13"/>
      <c r="H10" s="13"/>
      <c r="J10" s="13"/>
      <c r="L10" s="13"/>
      <c r="N10" s="13"/>
      <c r="P10" s="13"/>
      <c r="Q10" s="13"/>
      <c r="R10" s="60"/>
      <c r="S10" s="61"/>
      <c r="U10" s="62"/>
      <c r="V10" s="63"/>
    </row>
    <row r="11" spans="2:22" x14ac:dyDescent="0.3">
      <c r="D11" s="59"/>
      <c r="F11" s="13"/>
      <c r="H11" s="13"/>
      <c r="J11" s="13"/>
      <c r="L11" s="13"/>
      <c r="N11" s="13"/>
      <c r="P11" s="13"/>
      <c r="Q11" s="13"/>
      <c r="R11" s="60"/>
      <c r="S11" s="61"/>
      <c r="U11" s="62"/>
      <c r="V11" s="63"/>
    </row>
    <row r="12" spans="2:22" x14ac:dyDescent="0.3">
      <c r="D12" s="59"/>
      <c r="F12" s="13"/>
      <c r="H12" s="13"/>
      <c r="J12" s="13"/>
      <c r="L12" s="13"/>
      <c r="N12" s="13"/>
      <c r="P12" s="13"/>
      <c r="Q12" s="13"/>
      <c r="R12" s="60"/>
      <c r="S12" s="64"/>
      <c r="U12" s="62"/>
      <c r="V12" s="63"/>
    </row>
    <row r="13" spans="2:22" x14ac:dyDescent="0.3">
      <c r="B13" s="3">
        <v>1.1000000000000001</v>
      </c>
      <c r="C13" s="2" t="s">
        <v>18</v>
      </c>
      <c r="D13" s="59">
        <f>+'BOQ - Proposed New Office'!G1496</f>
        <v>0</v>
      </c>
      <c r="E13" s="12">
        <f t="shared" ref="E13:E26" si="0">+$E$9*D13</f>
        <v>0</v>
      </c>
      <c r="F13" s="65">
        <f>+D13+E13</f>
        <v>0</v>
      </c>
      <c r="G13" s="12">
        <f>+$G$9*F13</f>
        <v>0</v>
      </c>
      <c r="H13" s="65">
        <f>+F13+G13</f>
        <v>0</v>
      </c>
      <c r="I13" s="12">
        <f>+$I$9*H13</f>
        <v>0</v>
      </c>
      <c r="J13" s="65">
        <f>+H13+I13</f>
        <v>0</v>
      </c>
      <c r="K13" s="12">
        <f>+$K$9*J13</f>
        <v>0</v>
      </c>
      <c r="L13" s="65">
        <f>+J13+K13</f>
        <v>0</v>
      </c>
      <c r="M13" s="12">
        <f>+$M$9*L13</f>
        <v>0</v>
      </c>
      <c r="N13" s="65">
        <f>+L13+M13</f>
        <v>0</v>
      </c>
      <c r="O13" s="12">
        <f>+$O$9*N13</f>
        <v>0</v>
      </c>
      <c r="P13" s="65">
        <f>+N13+O13</f>
        <v>0</v>
      </c>
      <c r="Q13" s="65">
        <f>+$Q$9*P13</f>
        <v>0</v>
      </c>
      <c r="R13" s="66">
        <f>+P13+Q13</f>
        <v>0</v>
      </c>
      <c r="S13" s="64">
        <f t="shared" ref="S13:S26" si="1">+R13/$R$55</f>
        <v>0</v>
      </c>
      <c r="U13" s="67">
        <v>1</v>
      </c>
      <c r="V13" s="63">
        <f>+R13*U13</f>
        <v>0</v>
      </c>
    </row>
    <row r="14" spans="2:22" x14ac:dyDescent="0.3">
      <c r="B14" s="3">
        <f>+B13+0.1</f>
        <v>1.2000000000000002</v>
      </c>
      <c r="C14" s="2" t="s">
        <v>739</v>
      </c>
      <c r="D14" s="59">
        <f>+'BOQ - Proposed New Office'!G1243</f>
        <v>0</v>
      </c>
      <c r="E14" s="12">
        <f t="shared" ref="E14:E15" si="2">+$E$9*D14</f>
        <v>0</v>
      </c>
      <c r="F14" s="65">
        <f>+D14+E14</f>
        <v>0</v>
      </c>
      <c r="G14" s="12">
        <f>+$G$9*F14</f>
        <v>0</v>
      </c>
      <c r="H14" s="65">
        <f>+F14+G14</f>
        <v>0</v>
      </c>
      <c r="I14" s="12">
        <f>+$I$9*H14</f>
        <v>0</v>
      </c>
      <c r="J14" s="65">
        <f>+H14+I14</f>
        <v>0</v>
      </c>
      <c r="K14" s="12">
        <f>+$K$9*J14</f>
        <v>0</v>
      </c>
      <c r="L14" s="65">
        <f>+J14+K14</f>
        <v>0</v>
      </c>
      <c r="M14" s="12">
        <f>+$M$9*L14</f>
        <v>0</v>
      </c>
      <c r="N14" s="65">
        <f>+L14+M14</f>
        <v>0</v>
      </c>
      <c r="O14" s="12">
        <f>+$O$9*N14</f>
        <v>0</v>
      </c>
      <c r="P14" s="65">
        <f>+N14+O14</f>
        <v>0</v>
      </c>
      <c r="Q14" s="65">
        <f>+$Q$9*P14</f>
        <v>0</v>
      </c>
      <c r="R14" s="66">
        <f>+P14+Q14</f>
        <v>0</v>
      </c>
      <c r="S14" s="64">
        <f t="shared" si="1"/>
        <v>0</v>
      </c>
      <c r="U14" s="67">
        <v>1</v>
      </c>
      <c r="V14" s="63">
        <f>+R14*U14</f>
        <v>0</v>
      </c>
    </row>
    <row r="15" spans="2:22" x14ac:dyDescent="0.3">
      <c r="B15" s="3">
        <f t="shared" ref="B15:B21" si="3">+B14+0.1</f>
        <v>1.3000000000000003</v>
      </c>
      <c r="C15" s="2" t="s">
        <v>740</v>
      </c>
      <c r="D15" s="59">
        <f>+'BOQ - Proposed New Office'!G1245</f>
        <v>0</v>
      </c>
      <c r="E15" s="12">
        <f t="shared" si="2"/>
        <v>0</v>
      </c>
      <c r="F15" s="65">
        <f t="shared" ref="F15" si="4">+D15+E15</f>
        <v>0</v>
      </c>
      <c r="G15" s="12">
        <f t="shared" ref="G15" si="5">+$G$9*F15</f>
        <v>0</v>
      </c>
      <c r="H15" s="65">
        <f t="shared" ref="H15" si="6">+F15+G15</f>
        <v>0</v>
      </c>
      <c r="I15" s="12">
        <f t="shared" ref="I15" si="7">+$I$9*H15</f>
        <v>0</v>
      </c>
      <c r="J15" s="65">
        <f t="shared" ref="J15" si="8">+H15+I15</f>
        <v>0</v>
      </c>
      <c r="K15" s="12">
        <f t="shared" ref="K15" si="9">+$K$9*J15</f>
        <v>0</v>
      </c>
      <c r="L15" s="65">
        <f t="shared" ref="L15" si="10">+J15+K15</f>
        <v>0</v>
      </c>
      <c r="M15" s="12">
        <f t="shared" ref="M15" si="11">+$M$9*L15</f>
        <v>0</v>
      </c>
      <c r="N15" s="65">
        <f t="shared" ref="N15" si="12">+L15+M15</f>
        <v>0</v>
      </c>
      <c r="O15" s="12">
        <f t="shared" ref="O15" si="13">+$O$9*N15</f>
        <v>0</v>
      </c>
      <c r="P15" s="65">
        <f t="shared" ref="P15" si="14">+N15+O15</f>
        <v>0</v>
      </c>
      <c r="Q15" s="65">
        <f t="shared" ref="Q15" si="15">+$Q$9*P15</f>
        <v>0</v>
      </c>
      <c r="R15" s="66">
        <f t="shared" ref="R15" si="16">+P15+Q15</f>
        <v>0</v>
      </c>
      <c r="S15" s="64">
        <f t="shared" si="1"/>
        <v>0</v>
      </c>
      <c r="U15" s="67">
        <v>1</v>
      </c>
      <c r="V15" s="63">
        <f t="shared" ref="V15" si="17">+R15*U15</f>
        <v>0</v>
      </c>
    </row>
    <row r="16" spans="2:22" x14ac:dyDescent="0.3">
      <c r="B16" s="3">
        <f t="shared" si="3"/>
        <v>1.4000000000000004</v>
      </c>
      <c r="C16" s="2" t="s">
        <v>14</v>
      </c>
      <c r="D16" s="59">
        <f>+'BOQ - Proposed New Office'!G1247</f>
        <v>0</v>
      </c>
      <c r="E16" s="12">
        <f t="shared" si="0"/>
        <v>0</v>
      </c>
      <c r="F16" s="65">
        <f>+D16+E16</f>
        <v>0</v>
      </c>
      <c r="G16" s="12">
        <f>+$G$9*F16</f>
        <v>0</v>
      </c>
      <c r="H16" s="65">
        <f>+F16+G16</f>
        <v>0</v>
      </c>
      <c r="I16" s="12">
        <f>+$I$9*H16</f>
        <v>0</v>
      </c>
      <c r="J16" s="65">
        <f>+H16+I16</f>
        <v>0</v>
      </c>
      <c r="K16" s="12">
        <f>+$K$9*J16</f>
        <v>0</v>
      </c>
      <c r="L16" s="65">
        <f>+J16+K16</f>
        <v>0</v>
      </c>
      <c r="M16" s="12">
        <f>+$M$9*L16</f>
        <v>0</v>
      </c>
      <c r="N16" s="65">
        <f>+L16+M16</f>
        <v>0</v>
      </c>
      <c r="O16" s="12">
        <f>+$O$9*N16</f>
        <v>0</v>
      </c>
      <c r="P16" s="65">
        <f>+N16+O16</f>
        <v>0</v>
      </c>
      <c r="Q16" s="65">
        <f>+$Q$9*P16</f>
        <v>0</v>
      </c>
      <c r="R16" s="66">
        <f>+P16+Q16</f>
        <v>0</v>
      </c>
      <c r="S16" s="64">
        <f t="shared" si="1"/>
        <v>0</v>
      </c>
      <c r="U16" s="67">
        <v>1</v>
      </c>
      <c r="V16" s="63">
        <f>+R16*U16</f>
        <v>0</v>
      </c>
    </row>
    <row r="17" spans="2:22" x14ac:dyDescent="0.3">
      <c r="B17" s="3">
        <f t="shared" si="3"/>
        <v>1.5000000000000004</v>
      </c>
      <c r="C17" s="2" t="s">
        <v>478</v>
      </c>
      <c r="D17" s="59">
        <f>+'BOQ - Proposed New Office'!G1249</f>
        <v>0</v>
      </c>
      <c r="E17" s="12">
        <f t="shared" si="0"/>
        <v>0</v>
      </c>
      <c r="F17" s="65">
        <f t="shared" ref="F17:F26" si="18">+D17+E17</f>
        <v>0</v>
      </c>
      <c r="G17" s="12">
        <f t="shared" ref="G17:G26" si="19">+$G$9*F17</f>
        <v>0</v>
      </c>
      <c r="H17" s="65">
        <f t="shared" ref="H17:H26" si="20">+F17+G17</f>
        <v>0</v>
      </c>
      <c r="I17" s="12">
        <f t="shared" ref="I17:I26" si="21">+$I$9*H17</f>
        <v>0</v>
      </c>
      <c r="J17" s="65">
        <f t="shared" ref="J17:J26" si="22">+H17+I17</f>
        <v>0</v>
      </c>
      <c r="K17" s="12">
        <f t="shared" ref="K17:K26" si="23">+$K$9*J17</f>
        <v>0</v>
      </c>
      <c r="L17" s="65">
        <f t="shared" ref="L17:L26" si="24">+J17+K17</f>
        <v>0</v>
      </c>
      <c r="M17" s="12">
        <f t="shared" ref="M17:M26" si="25">+$M$9*L17</f>
        <v>0</v>
      </c>
      <c r="N17" s="65">
        <f t="shared" ref="N17:N26" si="26">+L17+M17</f>
        <v>0</v>
      </c>
      <c r="O17" s="12">
        <f t="shared" ref="O17:O26" si="27">+$O$9*N17</f>
        <v>0</v>
      </c>
      <c r="P17" s="65">
        <f t="shared" ref="P17:P26" si="28">+N17+O17</f>
        <v>0</v>
      </c>
      <c r="Q17" s="65">
        <f t="shared" ref="Q17:Q26" si="29">+$Q$9*P17</f>
        <v>0</v>
      </c>
      <c r="R17" s="66">
        <f t="shared" ref="R17:R26" si="30">+P17+Q17</f>
        <v>0</v>
      </c>
      <c r="S17" s="64">
        <f t="shared" si="1"/>
        <v>0</v>
      </c>
      <c r="U17" s="67">
        <v>1</v>
      </c>
      <c r="V17" s="63">
        <f t="shared" ref="V17:V26" si="31">+R17*U17</f>
        <v>0</v>
      </c>
    </row>
    <row r="18" spans="2:22" x14ac:dyDescent="0.3">
      <c r="B18" s="3">
        <f t="shared" si="3"/>
        <v>1.6000000000000005</v>
      </c>
      <c r="C18" s="2" t="s">
        <v>331</v>
      </c>
      <c r="D18" s="59">
        <f>+'BOQ - Proposed New Office'!G1251</f>
        <v>0</v>
      </c>
      <c r="E18" s="12">
        <f t="shared" si="0"/>
        <v>0</v>
      </c>
      <c r="F18" s="65">
        <f t="shared" si="18"/>
        <v>0</v>
      </c>
      <c r="G18" s="12">
        <f t="shared" si="19"/>
        <v>0</v>
      </c>
      <c r="H18" s="65">
        <f t="shared" si="20"/>
        <v>0</v>
      </c>
      <c r="I18" s="12">
        <f t="shared" si="21"/>
        <v>0</v>
      </c>
      <c r="J18" s="65">
        <f t="shared" si="22"/>
        <v>0</v>
      </c>
      <c r="K18" s="12">
        <f t="shared" si="23"/>
        <v>0</v>
      </c>
      <c r="L18" s="65">
        <f t="shared" si="24"/>
        <v>0</v>
      </c>
      <c r="M18" s="12">
        <f t="shared" si="25"/>
        <v>0</v>
      </c>
      <c r="N18" s="65">
        <f t="shared" si="26"/>
        <v>0</v>
      </c>
      <c r="O18" s="12">
        <f t="shared" si="27"/>
        <v>0</v>
      </c>
      <c r="P18" s="65">
        <f t="shared" si="28"/>
        <v>0</v>
      </c>
      <c r="Q18" s="65">
        <f t="shared" si="29"/>
        <v>0</v>
      </c>
      <c r="R18" s="66">
        <f t="shared" si="30"/>
        <v>0</v>
      </c>
      <c r="S18" s="64">
        <f t="shared" si="1"/>
        <v>0</v>
      </c>
      <c r="U18" s="67">
        <v>1</v>
      </c>
      <c r="V18" s="63">
        <f t="shared" si="31"/>
        <v>0</v>
      </c>
    </row>
    <row r="19" spans="2:22" x14ac:dyDescent="0.3">
      <c r="B19" s="3">
        <f t="shared" si="3"/>
        <v>1.7000000000000006</v>
      </c>
      <c r="C19" s="2" t="s">
        <v>1</v>
      </c>
      <c r="D19" s="59">
        <f>+'BOQ - Proposed New Office'!G1253</f>
        <v>0</v>
      </c>
      <c r="E19" s="12">
        <f t="shared" si="0"/>
        <v>0</v>
      </c>
      <c r="F19" s="65">
        <f t="shared" si="18"/>
        <v>0</v>
      </c>
      <c r="G19" s="12">
        <f t="shared" si="19"/>
        <v>0</v>
      </c>
      <c r="H19" s="65">
        <f t="shared" si="20"/>
        <v>0</v>
      </c>
      <c r="I19" s="12">
        <f t="shared" si="21"/>
        <v>0</v>
      </c>
      <c r="J19" s="65">
        <f t="shared" si="22"/>
        <v>0</v>
      </c>
      <c r="K19" s="12">
        <f t="shared" si="23"/>
        <v>0</v>
      </c>
      <c r="L19" s="65">
        <f t="shared" si="24"/>
        <v>0</v>
      </c>
      <c r="M19" s="12">
        <f t="shared" si="25"/>
        <v>0</v>
      </c>
      <c r="N19" s="65">
        <f t="shared" si="26"/>
        <v>0</v>
      </c>
      <c r="O19" s="12">
        <f t="shared" si="27"/>
        <v>0</v>
      </c>
      <c r="P19" s="65">
        <f t="shared" si="28"/>
        <v>0</v>
      </c>
      <c r="Q19" s="65">
        <f t="shared" si="29"/>
        <v>0</v>
      </c>
      <c r="R19" s="66">
        <f t="shared" si="30"/>
        <v>0</v>
      </c>
      <c r="S19" s="64">
        <f t="shared" si="1"/>
        <v>0</v>
      </c>
      <c r="U19" s="67">
        <v>1</v>
      </c>
      <c r="V19" s="63">
        <f t="shared" si="31"/>
        <v>0</v>
      </c>
    </row>
    <row r="20" spans="2:22" x14ac:dyDescent="0.3">
      <c r="B20" s="3">
        <f t="shared" si="3"/>
        <v>1.8000000000000007</v>
      </c>
      <c r="C20" s="2" t="s">
        <v>332</v>
      </c>
      <c r="D20" s="59">
        <f>+'BOQ - Proposed New Office'!G1255</f>
        <v>0</v>
      </c>
      <c r="E20" s="12">
        <f t="shared" si="0"/>
        <v>0</v>
      </c>
      <c r="F20" s="65">
        <f t="shared" si="18"/>
        <v>0</v>
      </c>
      <c r="G20" s="12">
        <f t="shared" si="19"/>
        <v>0</v>
      </c>
      <c r="H20" s="65">
        <f t="shared" si="20"/>
        <v>0</v>
      </c>
      <c r="I20" s="12">
        <f t="shared" si="21"/>
        <v>0</v>
      </c>
      <c r="J20" s="65">
        <f t="shared" si="22"/>
        <v>0</v>
      </c>
      <c r="K20" s="12">
        <f t="shared" si="23"/>
        <v>0</v>
      </c>
      <c r="L20" s="65">
        <f t="shared" si="24"/>
        <v>0</v>
      </c>
      <c r="M20" s="12">
        <f t="shared" si="25"/>
        <v>0</v>
      </c>
      <c r="N20" s="65">
        <f t="shared" si="26"/>
        <v>0</v>
      </c>
      <c r="O20" s="12">
        <f t="shared" si="27"/>
        <v>0</v>
      </c>
      <c r="P20" s="65">
        <f t="shared" si="28"/>
        <v>0</v>
      </c>
      <c r="Q20" s="65">
        <f t="shared" si="29"/>
        <v>0</v>
      </c>
      <c r="R20" s="66">
        <f t="shared" si="30"/>
        <v>0</v>
      </c>
      <c r="S20" s="64">
        <f t="shared" si="1"/>
        <v>0</v>
      </c>
      <c r="U20" s="67">
        <v>1</v>
      </c>
      <c r="V20" s="63">
        <f t="shared" si="31"/>
        <v>0</v>
      </c>
    </row>
    <row r="21" spans="2:22" x14ac:dyDescent="0.3">
      <c r="B21" s="3">
        <f t="shared" si="3"/>
        <v>1.9000000000000008</v>
      </c>
      <c r="C21" s="2" t="s">
        <v>15</v>
      </c>
      <c r="D21" s="59">
        <f>+'BOQ - Proposed New Office'!G1257</f>
        <v>0</v>
      </c>
      <c r="E21" s="12">
        <f t="shared" si="0"/>
        <v>0</v>
      </c>
      <c r="F21" s="65">
        <f t="shared" si="18"/>
        <v>0</v>
      </c>
      <c r="G21" s="12">
        <f t="shared" si="19"/>
        <v>0</v>
      </c>
      <c r="H21" s="65">
        <f t="shared" si="20"/>
        <v>0</v>
      </c>
      <c r="I21" s="12">
        <f t="shared" si="21"/>
        <v>0</v>
      </c>
      <c r="J21" s="65">
        <f t="shared" si="22"/>
        <v>0</v>
      </c>
      <c r="K21" s="12">
        <f t="shared" si="23"/>
        <v>0</v>
      </c>
      <c r="L21" s="65">
        <f t="shared" si="24"/>
        <v>0</v>
      </c>
      <c r="M21" s="12">
        <f t="shared" si="25"/>
        <v>0</v>
      </c>
      <c r="N21" s="65">
        <f t="shared" si="26"/>
        <v>0</v>
      </c>
      <c r="O21" s="12">
        <f t="shared" si="27"/>
        <v>0</v>
      </c>
      <c r="P21" s="65">
        <f t="shared" si="28"/>
        <v>0</v>
      </c>
      <c r="Q21" s="65">
        <f t="shared" si="29"/>
        <v>0</v>
      </c>
      <c r="R21" s="66">
        <f t="shared" si="30"/>
        <v>0</v>
      </c>
      <c r="S21" s="64">
        <f t="shared" si="1"/>
        <v>0</v>
      </c>
      <c r="U21" s="67">
        <v>1</v>
      </c>
      <c r="V21" s="63">
        <f t="shared" si="31"/>
        <v>0</v>
      </c>
    </row>
    <row r="22" spans="2:22" x14ac:dyDescent="0.3">
      <c r="B22" s="68">
        <v>1.1000000000000001</v>
      </c>
      <c r="C22" s="2" t="s">
        <v>333</v>
      </c>
      <c r="D22" s="59">
        <f>+'BOQ - Proposed New Office'!G1259</f>
        <v>0</v>
      </c>
      <c r="E22" s="12">
        <f t="shared" si="0"/>
        <v>0</v>
      </c>
      <c r="F22" s="65">
        <f t="shared" si="18"/>
        <v>0</v>
      </c>
      <c r="G22" s="12">
        <f t="shared" si="19"/>
        <v>0</v>
      </c>
      <c r="H22" s="65">
        <f t="shared" si="20"/>
        <v>0</v>
      </c>
      <c r="I22" s="12">
        <f t="shared" si="21"/>
        <v>0</v>
      </c>
      <c r="J22" s="65">
        <f t="shared" si="22"/>
        <v>0</v>
      </c>
      <c r="K22" s="12">
        <f t="shared" si="23"/>
        <v>0</v>
      </c>
      <c r="L22" s="65">
        <f t="shared" si="24"/>
        <v>0</v>
      </c>
      <c r="M22" s="12">
        <f t="shared" si="25"/>
        <v>0</v>
      </c>
      <c r="N22" s="65">
        <f t="shared" si="26"/>
        <v>0</v>
      </c>
      <c r="O22" s="12">
        <f t="shared" si="27"/>
        <v>0</v>
      </c>
      <c r="P22" s="65">
        <f t="shared" si="28"/>
        <v>0</v>
      </c>
      <c r="Q22" s="65">
        <f t="shared" si="29"/>
        <v>0</v>
      </c>
      <c r="R22" s="66">
        <f t="shared" si="30"/>
        <v>0</v>
      </c>
      <c r="S22" s="64">
        <f t="shared" si="1"/>
        <v>0</v>
      </c>
      <c r="U22" s="67">
        <v>1</v>
      </c>
      <c r="V22" s="63">
        <f t="shared" si="31"/>
        <v>0</v>
      </c>
    </row>
    <row r="23" spans="2:22" x14ac:dyDescent="0.3">
      <c r="B23" s="3">
        <f>+B22+0.01</f>
        <v>1.1100000000000001</v>
      </c>
      <c r="C23" s="2" t="s">
        <v>16</v>
      </c>
      <c r="D23" s="59">
        <f>+'BOQ - Proposed New Office'!G1261</f>
        <v>0</v>
      </c>
      <c r="E23" s="12">
        <f t="shared" si="0"/>
        <v>0</v>
      </c>
      <c r="F23" s="65">
        <f t="shared" si="18"/>
        <v>0</v>
      </c>
      <c r="G23" s="12">
        <f t="shared" si="19"/>
        <v>0</v>
      </c>
      <c r="H23" s="65">
        <f t="shared" si="20"/>
        <v>0</v>
      </c>
      <c r="I23" s="12">
        <f t="shared" si="21"/>
        <v>0</v>
      </c>
      <c r="J23" s="65">
        <f t="shared" si="22"/>
        <v>0</v>
      </c>
      <c r="K23" s="12">
        <f t="shared" si="23"/>
        <v>0</v>
      </c>
      <c r="L23" s="65">
        <f t="shared" si="24"/>
        <v>0</v>
      </c>
      <c r="M23" s="12">
        <f t="shared" si="25"/>
        <v>0</v>
      </c>
      <c r="N23" s="65">
        <f t="shared" si="26"/>
        <v>0</v>
      </c>
      <c r="O23" s="12">
        <f t="shared" si="27"/>
        <v>0</v>
      </c>
      <c r="P23" s="65">
        <f t="shared" si="28"/>
        <v>0</v>
      </c>
      <c r="Q23" s="65">
        <f t="shared" si="29"/>
        <v>0</v>
      </c>
      <c r="R23" s="66">
        <f t="shared" si="30"/>
        <v>0</v>
      </c>
      <c r="S23" s="64">
        <f t="shared" si="1"/>
        <v>0</v>
      </c>
      <c r="U23" s="67">
        <v>1</v>
      </c>
      <c r="V23" s="63">
        <f t="shared" si="31"/>
        <v>0</v>
      </c>
    </row>
    <row r="24" spans="2:22" x14ac:dyDescent="0.3">
      <c r="B24" s="3">
        <f>+B23+0.01</f>
        <v>1.1200000000000001</v>
      </c>
      <c r="C24" s="2" t="s">
        <v>334</v>
      </c>
      <c r="D24" s="59">
        <f>+'BOQ - Proposed New Office'!G1263</f>
        <v>0</v>
      </c>
      <c r="E24" s="12">
        <f>+$E$9*D24</f>
        <v>0</v>
      </c>
      <c r="F24" s="65">
        <f t="shared" si="18"/>
        <v>0</v>
      </c>
      <c r="G24" s="12">
        <f t="shared" si="19"/>
        <v>0</v>
      </c>
      <c r="H24" s="65">
        <f t="shared" si="20"/>
        <v>0</v>
      </c>
      <c r="I24" s="12">
        <f t="shared" si="21"/>
        <v>0</v>
      </c>
      <c r="J24" s="65">
        <f t="shared" si="22"/>
        <v>0</v>
      </c>
      <c r="K24" s="12">
        <f t="shared" si="23"/>
        <v>0</v>
      </c>
      <c r="L24" s="65">
        <f t="shared" si="24"/>
        <v>0</v>
      </c>
      <c r="M24" s="12">
        <f t="shared" si="25"/>
        <v>0</v>
      </c>
      <c r="N24" s="65">
        <f t="shared" si="26"/>
        <v>0</v>
      </c>
      <c r="O24" s="12">
        <f t="shared" si="27"/>
        <v>0</v>
      </c>
      <c r="P24" s="65">
        <f t="shared" si="28"/>
        <v>0</v>
      </c>
      <c r="Q24" s="65">
        <f t="shared" si="29"/>
        <v>0</v>
      </c>
      <c r="R24" s="66">
        <f t="shared" si="30"/>
        <v>0</v>
      </c>
      <c r="S24" s="64">
        <f t="shared" si="1"/>
        <v>0</v>
      </c>
      <c r="U24" s="67">
        <v>1</v>
      </c>
      <c r="V24" s="63">
        <f t="shared" si="31"/>
        <v>0</v>
      </c>
    </row>
    <row r="25" spans="2:22" x14ac:dyDescent="0.3">
      <c r="B25" s="68">
        <f>+B24+0.01</f>
        <v>1.1300000000000001</v>
      </c>
      <c r="C25" s="2" t="s">
        <v>21</v>
      </c>
      <c r="D25" s="59">
        <f>+'BOQ - Proposed New Office'!G1265</f>
        <v>0</v>
      </c>
      <c r="E25" s="12">
        <f t="shared" si="0"/>
        <v>0</v>
      </c>
      <c r="F25" s="65">
        <f t="shared" si="18"/>
        <v>0</v>
      </c>
      <c r="G25" s="12">
        <f t="shared" si="19"/>
        <v>0</v>
      </c>
      <c r="H25" s="65">
        <f t="shared" si="20"/>
        <v>0</v>
      </c>
      <c r="I25" s="12">
        <f t="shared" si="21"/>
        <v>0</v>
      </c>
      <c r="J25" s="65">
        <f t="shared" si="22"/>
        <v>0</v>
      </c>
      <c r="K25" s="12">
        <f t="shared" si="23"/>
        <v>0</v>
      </c>
      <c r="L25" s="65">
        <f t="shared" si="24"/>
        <v>0</v>
      </c>
      <c r="M25" s="12">
        <f t="shared" si="25"/>
        <v>0</v>
      </c>
      <c r="N25" s="65">
        <f t="shared" si="26"/>
        <v>0</v>
      </c>
      <c r="O25" s="12">
        <f t="shared" si="27"/>
        <v>0</v>
      </c>
      <c r="P25" s="65">
        <f t="shared" si="28"/>
        <v>0</v>
      </c>
      <c r="Q25" s="65">
        <f t="shared" si="29"/>
        <v>0</v>
      </c>
      <c r="R25" s="66">
        <f t="shared" si="30"/>
        <v>0</v>
      </c>
      <c r="S25" s="64">
        <f t="shared" si="1"/>
        <v>0</v>
      </c>
      <c r="U25" s="67">
        <v>1</v>
      </c>
      <c r="V25" s="63">
        <f t="shared" si="31"/>
        <v>0</v>
      </c>
    </row>
    <row r="26" spans="2:22" x14ac:dyDescent="0.3">
      <c r="B26" s="68">
        <f>+B25+0.01</f>
        <v>1.1400000000000001</v>
      </c>
      <c r="C26" s="2" t="s">
        <v>17</v>
      </c>
      <c r="D26" s="59">
        <f>+'BOQ - Proposed New Office'!G1267</f>
        <v>0</v>
      </c>
      <c r="E26" s="12">
        <f t="shared" si="0"/>
        <v>0</v>
      </c>
      <c r="F26" s="65">
        <f t="shared" si="18"/>
        <v>0</v>
      </c>
      <c r="G26" s="12">
        <f t="shared" si="19"/>
        <v>0</v>
      </c>
      <c r="H26" s="65">
        <f t="shared" si="20"/>
        <v>0</v>
      </c>
      <c r="I26" s="12">
        <f t="shared" si="21"/>
        <v>0</v>
      </c>
      <c r="J26" s="65">
        <f t="shared" si="22"/>
        <v>0</v>
      </c>
      <c r="K26" s="12">
        <f t="shared" si="23"/>
        <v>0</v>
      </c>
      <c r="L26" s="65">
        <f t="shared" si="24"/>
        <v>0</v>
      </c>
      <c r="M26" s="12">
        <f t="shared" si="25"/>
        <v>0</v>
      </c>
      <c r="N26" s="65">
        <f t="shared" si="26"/>
        <v>0</v>
      </c>
      <c r="O26" s="12">
        <f t="shared" si="27"/>
        <v>0</v>
      </c>
      <c r="P26" s="65">
        <f t="shared" si="28"/>
        <v>0</v>
      </c>
      <c r="Q26" s="65">
        <f t="shared" si="29"/>
        <v>0</v>
      </c>
      <c r="R26" s="66">
        <f t="shared" si="30"/>
        <v>0</v>
      </c>
      <c r="S26" s="64">
        <f t="shared" si="1"/>
        <v>0</v>
      </c>
      <c r="U26" s="67">
        <v>1</v>
      </c>
      <c r="V26" s="63">
        <f t="shared" si="31"/>
        <v>0</v>
      </c>
    </row>
    <row r="27" spans="2:22" x14ac:dyDescent="0.3">
      <c r="D27" s="59"/>
      <c r="E27" s="12"/>
      <c r="F27" s="65"/>
      <c r="G27" s="12"/>
      <c r="H27" s="65"/>
      <c r="I27" s="12"/>
      <c r="J27" s="65"/>
      <c r="K27" s="12"/>
      <c r="L27" s="65"/>
      <c r="M27" s="12"/>
      <c r="N27" s="65"/>
      <c r="O27" s="12"/>
      <c r="P27" s="65"/>
      <c r="Q27" s="65"/>
      <c r="R27" s="66"/>
      <c r="S27" s="64"/>
      <c r="U27" s="67"/>
      <c r="V27" s="63"/>
    </row>
    <row r="28" spans="2:22" x14ac:dyDescent="0.3">
      <c r="D28" s="69"/>
      <c r="E28" s="70"/>
      <c r="F28" s="71"/>
      <c r="G28" s="70"/>
      <c r="H28" s="71"/>
      <c r="I28" s="70"/>
      <c r="J28" s="71"/>
      <c r="K28" s="70"/>
      <c r="L28" s="71"/>
      <c r="M28" s="70"/>
      <c r="N28" s="71"/>
      <c r="O28" s="70"/>
      <c r="P28" s="71"/>
      <c r="Q28" s="71"/>
      <c r="R28" s="72"/>
      <c r="S28" s="73"/>
      <c r="U28" s="74"/>
      <c r="V28" s="75"/>
    </row>
    <row r="29" spans="2:22" s="4" customFormat="1" ht="13.8" thickBot="1" x14ac:dyDescent="0.35">
      <c r="B29" s="9"/>
      <c r="C29" s="4" t="s">
        <v>2</v>
      </c>
      <c r="D29" s="76">
        <f>SUM(D13:D28)</f>
        <v>0</v>
      </c>
      <c r="E29" s="77">
        <f t="shared" ref="E29:S29" si="32">SUM(E16:E28)</f>
        <v>0</v>
      </c>
      <c r="F29" s="78">
        <f t="shared" si="32"/>
        <v>0</v>
      </c>
      <c r="G29" s="77">
        <f t="shared" si="32"/>
        <v>0</v>
      </c>
      <c r="H29" s="78">
        <f t="shared" si="32"/>
        <v>0</v>
      </c>
      <c r="I29" s="77">
        <f t="shared" si="32"/>
        <v>0</v>
      </c>
      <c r="J29" s="78">
        <f t="shared" si="32"/>
        <v>0</v>
      </c>
      <c r="K29" s="77">
        <f t="shared" si="32"/>
        <v>0</v>
      </c>
      <c r="L29" s="78">
        <f t="shared" si="32"/>
        <v>0</v>
      </c>
      <c r="M29" s="77">
        <f t="shared" si="32"/>
        <v>0</v>
      </c>
      <c r="N29" s="78">
        <f t="shared" si="32"/>
        <v>0</v>
      </c>
      <c r="O29" s="77">
        <f t="shared" si="32"/>
        <v>0</v>
      </c>
      <c r="P29" s="78">
        <f t="shared" si="32"/>
        <v>0</v>
      </c>
      <c r="Q29" s="78">
        <f t="shared" si="32"/>
        <v>0</v>
      </c>
      <c r="R29" s="79">
        <f t="shared" si="32"/>
        <v>0</v>
      </c>
      <c r="S29" s="80">
        <f t="shared" si="32"/>
        <v>0</v>
      </c>
      <c r="U29" s="81"/>
      <c r="V29" s="82">
        <f>SUM(V16:V28)</f>
        <v>0</v>
      </c>
    </row>
    <row r="30" spans="2:22" ht="13.8" thickTop="1" x14ac:dyDescent="0.3">
      <c r="D30" s="59"/>
      <c r="F30" s="13"/>
      <c r="H30" s="13"/>
      <c r="J30" s="13"/>
      <c r="L30" s="13"/>
      <c r="N30" s="13"/>
      <c r="P30" s="13"/>
      <c r="Q30" s="13"/>
      <c r="R30" s="60"/>
      <c r="S30" s="64"/>
      <c r="U30" s="67"/>
      <c r="V30" s="63"/>
    </row>
    <row r="31" spans="2:22" x14ac:dyDescent="0.3">
      <c r="D31" s="59"/>
      <c r="F31" s="13"/>
      <c r="H31" s="13"/>
      <c r="J31" s="13"/>
      <c r="L31" s="13"/>
      <c r="N31" s="13"/>
      <c r="P31" s="13"/>
      <c r="Q31" s="13"/>
      <c r="R31" s="60"/>
      <c r="S31" s="64"/>
      <c r="U31" s="67"/>
      <c r="V31" s="63"/>
    </row>
    <row r="32" spans="2:22" x14ac:dyDescent="0.3">
      <c r="B32" s="3">
        <v>2</v>
      </c>
      <c r="C32" s="43" t="s">
        <v>3</v>
      </c>
      <c r="D32" s="59"/>
      <c r="F32" s="13"/>
      <c r="H32" s="13"/>
      <c r="J32" s="13"/>
      <c r="L32" s="13"/>
      <c r="N32" s="13"/>
      <c r="P32" s="13"/>
      <c r="Q32" s="13"/>
      <c r="R32" s="60"/>
      <c r="S32" s="64"/>
      <c r="U32" s="67"/>
      <c r="V32" s="63"/>
    </row>
    <row r="33" spans="2:22" x14ac:dyDescent="0.3">
      <c r="D33" s="59"/>
      <c r="F33" s="13"/>
      <c r="H33" s="13"/>
      <c r="J33" s="13"/>
      <c r="L33" s="13"/>
      <c r="N33" s="13"/>
      <c r="P33" s="13"/>
      <c r="Q33" s="13"/>
      <c r="R33" s="60"/>
      <c r="S33" s="64"/>
      <c r="U33" s="67"/>
      <c r="V33" s="63"/>
    </row>
    <row r="34" spans="2:22" x14ac:dyDescent="0.3">
      <c r="B34" s="3">
        <v>2.1</v>
      </c>
      <c r="C34" s="2" t="s">
        <v>741</v>
      </c>
      <c r="D34" s="59">
        <f>+'BOQ - Proposed New Office'!G1368</f>
        <v>0</v>
      </c>
      <c r="E34" s="12">
        <f>+$E$9*D34</f>
        <v>0</v>
      </c>
      <c r="F34" s="65">
        <f>+D34+E34</f>
        <v>0</v>
      </c>
      <c r="G34" s="12">
        <f>+$G$9*F34</f>
        <v>0</v>
      </c>
      <c r="H34" s="65">
        <f>+F34+G34</f>
        <v>0</v>
      </c>
      <c r="I34" s="12">
        <f>+$I$9*H34</f>
        <v>0</v>
      </c>
      <c r="J34" s="65">
        <f>+H34+I34</f>
        <v>0</v>
      </c>
      <c r="K34" s="12">
        <f>+$K$9*J34</f>
        <v>0</v>
      </c>
      <c r="L34" s="65">
        <f>+J34+K34</f>
        <v>0</v>
      </c>
      <c r="M34" s="12">
        <f>+$M$9*L34</f>
        <v>0</v>
      </c>
      <c r="N34" s="65">
        <f>+L34+M34</f>
        <v>0</v>
      </c>
      <c r="O34" s="12">
        <f>+$O$9*N34</f>
        <v>0</v>
      </c>
      <c r="P34" s="65">
        <f>+N34+O34</f>
        <v>0</v>
      </c>
      <c r="Q34" s="65">
        <f>+$Q$9*P34</f>
        <v>0</v>
      </c>
      <c r="R34" s="66">
        <f>+P34+Q34</f>
        <v>0</v>
      </c>
      <c r="S34" s="64">
        <f>+R34/$R$55</f>
        <v>0</v>
      </c>
      <c r="U34" s="67">
        <v>1</v>
      </c>
      <c r="V34" s="63">
        <f>+R34*U34</f>
        <v>0</v>
      </c>
    </row>
    <row r="35" spans="2:22" x14ac:dyDescent="0.3">
      <c r="B35" s="3">
        <v>2.1</v>
      </c>
      <c r="C35" s="2" t="s">
        <v>722</v>
      </c>
      <c r="D35" s="59">
        <f>+'BOQ - Proposed New Office'!G1370</f>
        <v>0</v>
      </c>
      <c r="E35" s="12">
        <f>+$E$9*D35</f>
        <v>0</v>
      </c>
      <c r="F35" s="65">
        <f>+D35+E35</f>
        <v>0</v>
      </c>
      <c r="G35" s="12">
        <f>+$G$9*F35</f>
        <v>0</v>
      </c>
      <c r="H35" s="65">
        <f>+F35+G35</f>
        <v>0</v>
      </c>
      <c r="I35" s="12">
        <f>+$I$9*H35</f>
        <v>0</v>
      </c>
      <c r="J35" s="65">
        <f>+H35+I35</f>
        <v>0</v>
      </c>
      <c r="K35" s="12">
        <f>+$K$9*J35</f>
        <v>0</v>
      </c>
      <c r="L35" s="65">
        <f>+J35+K35</f>
        <v>0</v>
      </c>
      <c r="M35" s="12">
        <f>+$M$9*L35</f>
        <v>0</v>
      </c>
      <c r="N35" s="65">
        <f>+L35+M35</f>
        <v>0</v>
      </c>
      <c r="O35" s="12">
        <f>+$O$9*N35</f>
        <v>0</v>
      </c>
      <c r="P35" s="65">
        <f>+N35+O35</f>
        <v>0</v>
      </c>
      <c r="Q35" s="65">
        <f>+$Q$9*P35</f>
        <v>0</v>
      </c>
      <c r="R35" s="66">
        <f>+P35+Q35</f>
        <v>0</v>
      </c>
      <c r="S35" s="64">
        <f>+R35/$R$55</f>
        <v>0</v>
      </c>
      <c r="U35" s="67">
        <v>1</v>
      </c>
      <c r="V35" s="63">
        <f>+R35*U35</f>
        <v>0</v>
      </c>
    </row>
    <row r="36" spans="2:22" x14ac:dyDescent="0.3">
      <c r="D36" s="59"/>
      <c r="E36" s="12"/>
      <c r="F36" s="65"/>
      <c r="G36" s="12"/>
      <c r="H36" s="65"/>
      <c r="I36" s="12"/>
      <c r="J36" s="65"/>
      <c r="K36" s="12"/>
      <c r="L36" s="65"/>
      <c r="M36" s="12"/>
      <c r="N36" s="65"/>
      <c r="O36" s="12"/>
      <c r="P36" s="65"/>
      <c r="Q36" s="65"/>
      <c r="R36" s="66"/>
      <c r="S36" s="64"/>
      <c r="U36" s="67"/>
      <c r="V36" s="63"/>
    </row>
    <row r="37" spans="2:22" x14ac:dyDescent="0.3">
      <c r="D37" s="69"/>
      <c r="E37" s="70"/>
      <c r="F37" s="71"/>
      <c r="G37" s="70"/>
      <c r="H37" s="71"/>
      <c r="I37" s="70"/>
      <c r="J37" s="71"/>
      <c r="K37" s="70"/>
      <c r="L37" s="71"/>
      <c r="M37" s="70"/>
      <c r="N37" s="71"/>
      <c r="O37" s="70"/>
      <c r="P37" s="71"/>
      <c r="Q37" s="71"/>
      <c r="R37" s="72"/>
      <c r="S37" s="73"/>
      <c r="U37" s="74"/>
      <c r="V37" s="75"/>
    </row>
    <row r="38" spans="2:22" ht="13.8" thickBot="1" x14ac:dyDescent="0.35">
      <c r="B38" s="9"/>
      <c r="C38" s="4" t="str">
        <f>+'[2]Food Court'!B52</f>
        <v>SUB-TOTAL: EXTERNAL WORK</v>
      </c>
      <c r="D38" s="76">
        <f t="shared" ref="D38:S38" si="33">SUM(D34:D37)</f>
        <v>0</v>
      </c>
      <c r="E38" s="77">
        <f t="shared" si="33"/>
        <v>0</v>
      </c>
      <c r="F38" s="78">
        <f t="shared" si="33"/>
        <v>0</v>
      </c>
      <c r="G38" s="77">
        <f t="shared" si="33"/>
        <v>0</v>
      </c>
      <c r="H38" s="78">
        <f t="shared" si="33"/>
        <v>0</v>
      </c>
      <c r="I38" s="77">
        <f t="shared" si="33"/>
        <v>0</v>
      </c>
      <c r="J38" s="78">
        <f t="shared" si="33"/>
        <v>0</v>
      </c>
      <c r="K38" s="77">
        <f t="shared" si="33"/>
        <v>0</v>
      </c>
      <c r="L38" s="78">
        <f t="shared" si="33"/>
        <v>0</v>
      </c>
      <c r="M38" s="77">
        <f t="shared" si="33"/>
        <v>0</v>
      </c>
      <c r="N38" s="78">
        <f t="shared" si="33"/>
        <v>0</v>
      </c>
      <c r="O38" s="77">
        <f t="shared" si="33"/>
        <v>0</v>
      </c>
      <c r="P38" s="78">
        <f t="shared" si="33"/>
        <v>0</v>
      </c>
      <c r="Q38" s="78">
        <f t="shared" si="33"/>
        <v>0</v>
      </c>
      <c r="R38" s="79">
        <f t="shared" si="33"/>
        <v>0</v>
      </c>
      <c r="S38" s="80">
        <f t="shared" si="33"/>
        <v>0</v>
      </c>
      <c r="U38" s="81"/>
      <c r="V38" s="82">
        <f>SUM(V34:V37)</f>
        <v>0</v>
      </c>
    </row>
    <row r="39" spans="2:22" ht="13.8" thickTop="1" x14ac:dyDescent="0.3">
      <c r="D39" s="59"/>
      <c r="F39" s="13"/>
      <c r="H39" s="13"/>
      <c r="J39" s="13"/>
      <c r="L39" s="13"/>
      <c r="N39" s="13"/>
      <c r="P39" s="13"/>
      <c r="Q39" s="13"/>
      <c r="R39" s="60"/>
      <c r="S39" s="64"/>
      <c r="U39" s="67"/>
      <c r="V39" s="63"/>
    </row>
    <row r="40" spans="2:22" x14ac:dyDescent="0.3">
      <c r="D40" s="59"/>
      <c r="F40" s="13"/>
      <c r="H40" s="13"/>
      <c r="J40" s="13"/>
      <c r="L40" s="13"/>
      <c r="N40" s="13"/>
      <c r="P40" s="13"/>
      <c r="Q40" s="13"/>
      <c r="R40" s="60"/>
      <c r="S40" s="64"/>
      <c r="U40" s="67"/>
      <c r="V40" s="63"/>
    </row>
    <row r="41" spans="2:22" x14ac:dyDescent="0.3">
      <c r="B41" s="3">
        <v>3</v>
      </c>
      <c r="C41" s="43" t="str">
        <f>+'[2]Food Court'!B56</f>
        <v>BUILDING RELATED PROVISIONAL SUMS</v>
      </c>
      <c r="D41" s="59"/>
      <c r="F41" s="13"/>
      <c r="H41" s="13"/>
      <c r="J41" s="13"/>
      <c r="L41" s="13"/>
      <c r="N41" s="13"/>
      <c r="P41" s="13"/>
      <c r="Q41" s="13"/>
      <c r="R41" s="60"/>
      <c r="S41" s="64"/>
      <c r="U41" s="67"/>
      <c r="V41" s="63"/>
    </row>
    <row r="42" spans="2:22" x14ac:dyDescent="0.3">
      <c r="D42" s="59"/>
      <c r="F42" s="13"/>
      <c r="H42" s="13"/>
      <c r="J42" s="13"/>
      <c r="L42" s="13"/>
      <c r="N42" s="13"/>
      <c r="P42" s="13"/>
      <c r="Q42" s="13"/>
      <c r="R42" s="60"/>
      <c r="S42" s="64"/>
      <c r="U42" s="67"/>
      <c r="V42" s="63"/>
    </row>
    <row r="43" spans="2:22" x14ac:dyDescent="0.3">
      <c r="B43" s="3">
        <v>3.1</v>
      </c>
      <c r="C43" s="2" t="str">
        <f>+'BOQ - Proposed New Office'!C1389</f>
        <v>Roof Construction</v>
      </c>
      <c r="D43" s="83">
        <f>+'BOQ - Proposed New Office'!G1391+'BOQ - Proposed New Office'!G1393+'BOQ - Proposed New Office'!G1395</f>
        <v>60000</v>
      </c>
      <c r="E43" s="12">
        <f>+$E$9*D43</f>
        <v>7500</v>
      </c>
      <c r="F43" s="65">
        <f>+D43+E43</f>
        <v>67500</v>
      </c>
      <c r="G43" s="12">
        <f>+$G$9*F43</f>
        <v>6750</v>
      </c>
      <c r="H43" s="65">
        <f>+F43+G43</f>
        <v>74250</v>
      </c>
      <c r="I43" s="12">
        <f>+$I$9*H43</f>
        <v>0</v>
      </c>
      <c r="J43" s="65">
        <f>+H43+I43</f>
        <v>74250</v>
      </c>
      <c r="K43" s="12">
        <f>+$K$9*J43</f>
        <v>0</v>
      </c>
      <c r="L43" s="65">
        <f>+J43+K43</f>
        <v>74250</v>
      </c>
      <c r="M43" s="12">
        <f>+$M$9*L43</f>
        <v>0</v>
      </c>
      <c r="N43" s="65">
        <f>+L43+M43</f>
        <v>74250</v>
      </c>
      <c r="O43" s="12">
        <f t="shared" ref="O43:O45" si="34">+$O$9*N43</f>
        <v>14850</v>
      </c>
      <c r="P43" s="65">
        <f>+N43+O43</f>
        <v>89100</v>
      </c>
      <c r="Q43" s="65">
        <f>+$Q$9*P43</f>
        <v>13365</v>
      </c>
      <c r="R43" s="66">
        <f>+P43+Q43</f>
        <v>102465</v>
      </c>
      <c r="S43" s="64">
        <f>+R43/$R$55</f>
        <v>0.13043478260869565</v>
      </c>
      <c r="U43" s="67">
        <v>1</v>
      </c>
      <c r="V43" s="63">
        <f>+R43*U43</f>
        <v>102465</v>
      </c>
    </row>
    <row r="44" spans="2:22" x14ac:dyDescent="0.3">
      <c r="B44" s="3">
        <f t="shared" ref="B44:B49" si="35">+B43+0.1</f>
        <v>3.2</v>
      </c>
      <c r="C44" s="2" t="str">
        <f>+'BOQ - Proposed New Office'!C1397</f>
        <v>Roof Coverings, etc</v>
      </c>
      <c r="D44" s="83">
        <f>+'BOQ - Proposed New Office'!G1399+'BOQ - Proposed New Office'!G1401+'BOQ - Proposed New Office'!G1403</f>
        <v>50000</v>
      </c>
      <c r="E44" s="12">
        <f>+$E$9*D44</f>
        <v>6250</v>
      </c>
      <c r="F44" s="65">
        <f>+D44+E44</f>
        <v>56250</v>
      </c>
      <c r="G44" s="12">
        <f>+$G$9*F44</f>
        <v>5625</v>
      </c>
      <c r="H44" s="65">
        <f>+F44+G44</f>
        <v>61875</v>
      </c>
      <c r="I44" s="12">
        <f>+$I$9*H44</f>
        <v>0</v>
      </c>
      <c r="J44" s="65">
        <f>+H44+I44</f>
        <v>61875</v>
      </c>
      <c r="K44" s="12">
        <f>+$K$9*J44</f>
        <v>0</v>
      </c>
      <c r="L44" s="65">
        <f>+J44+K44</f>
        <v>61875</v>
      </c>
      <c r="M44" s="12">
        <f>+$M$9*L44</f>
        <v>0</v>
      </c>
      <c r="N44" s="65">
        <f>+L44+M44</f>
        <v>61875</v>
      </c>
      <c r="O44" s="12">
        <f t="shared" si="34"/>
        <v>12375</v>
      </c>
      <c r="P44" s="65">
        <f>+N44+O44</f>
        <v>74250</v>
      </c>
      <c r="Q44" s="65">
        <f>+$Q$9*P44</f>
        <v>11137.5</v>
      </c>
      <c r="R44" s="66">
        <f>+P44+Q44</f>
        <v>85387.5</v>
      </c>
      <c r="S44" s="64">
        <f>+R44/$R$55</f>
        <v>0.10869565217391304</v>
      </c>
      <c r="U44" s="67">
        <v>1</v>
      </c>
      <c r="V44" s="63">
        <f>+R44*U44</f>
        <v>85387.5</v>
      </c>
    </row>
    <row r="45" spans="2:22" x14ac:dyDescent="0.3">
      <c r="B45" s="3">
        <f t="shared" si="35"/>
        <v>3.3000000000000003</v>
      </c>
      <c r="C45" s="2" t="str">
        <f>+'BOQ - Proposed New Office'!C1405</f>
        <v xml:space="preserve">Electrical installation </v>
      </c>
      <c r="D45" s="83">
        <f>+'BOQ - Proposed New Office'!G1407+'BOQ - Proposed New Office'!G1409+'BOQ - Proposed New Office'!G1411</f>
        <v>150000</v>
      </c>
      <c r="E45" s="12">
        <f>+$E$9*D45</f>
        <v>18750</v>
      </c>
      <c r="F45" s="65">
        <f>+D45+E45</f>
        <v>168750</v>
      </c>
      <c r="G45" s="12">
        <f>+$G$9*F45</f>
        <v>16875</v>
      </c>
      <c r="H45" s="65">
        <f>+F45+G45</f>
        <v>185625</v>
      </c>
      <c r="I45" s="12">
        <f>+$I$9*H45</f>
        <v>0</v>
      </c>
      <c r="J45" s="65">
        <f>+H45+I45</f>
        <v>185625</v>
      </c>
      <c r="K45" s="12">
        <f>+$K$9*J45</f>
        <v>0</v>
      </c>
      <c r="L45" s="65">
        <f>+J45+K45</f>
        <v>185625</v>
      </c>
      <c r="M45" s="12">
        <f>+$M$9*L45</f>
        <v>0</v>
      </c>
      <c r="N45" s="65">
        <f>+L45+M45</f>
        <v>185625</v>
      </c>
      <c r="O45" s="12">
        <f t="shared" si="34"/>
        <v>37125</v>
      </c>
      <c r="P45" s="65">
        <f>+N45+O45</f>
        <v>222750</v>
      </c>
      <c r="Q45" s="65">
        <f>+$Q$9*P45</f>
        <v>33412.5</v>
      </c>
      <c r="R45" s="66">
        <f>+P45+Q45</f>
        <v>256162.5</v>
      </c>
      <c r="S45" s="64">
        <f>+R45/$R$55</f>
        <v>0.32608695652173914</v>
      </c>
      <c r="U45" s="67">
        <v>1</v>
      </c>
      <c r="V45" s="63">
        <f>+R45*U45</f>
        <v>256162.5</v>
      </c>
    </row>
    <row r="46" spans="2:22" x14ac:dyDescent="0.3">
      <c r="B46" s="3">
        <f t="shared" si="35"/>
        <v>3.4000000000000004</v>
      </c>
      <c r="C46" s="2" t="str">
        <f>+'BOQ - Proposed New Office'!C1413</f>
        <v>Handrails, etc,</v>
      </c>
      <c r="D46" s="83">
        <f>+'BOQ - Proposed New Office'!G1415+'BOQ - Proposed New Office'!G1417+'BOQ - Proposed New Office'!G1419</f>
        <v>30000</v>
      </c>
      <c r="E46" s="12">
        <f t="shared" ref="E46:E49" si="36">+$E$9*D46</f>
        <v>3750</v>
      </c>
      <c r="F46" s="65">
        <f t="shared" ref="F46:F48" si="37">+D46+E46</f>
        <v>33750</v>
      </c>
      <c r="G46" s="12">
        <f t="shared" ref="G46:G49" si="38">+$G$9*F46</f>
        <v>3375</v>
      </c>
      <c r="H46" s="65">
        <f t="shared" ref="H46:H48" si="39">+F46+G46</f>
        <v>37125</v>
      </c>
      <c r="I46" s="12">
        <f t="shared" ref="I46:I49" si="40">+$I$9*H46</f>
        <v>0</v>
      </c>
      <c r="J46" s="65">
        <f t="shared" ref="J46:J48" si="41">+H46+I46</f>
        <v>37125</v>
      </c>
      <c r="K46" s="12">
        <f t="shared" ref="K46:K49" si="42">+$K$9*J46</f>
        <v>0</v>
      </c>
      <c r="L46" s="65">
        <f t="shared" ref="L46:L48" si="43">+J46+K46</f>
        <v>37125</v>
      </c>
      <c r="M46" s="12">
        <f t="shared" ref="M46:M49" si="44">+$M$9*L46</f>
        <v>0</v>
      </c>
      <c r="N46" s="65">
        <f t="shared" ref="N46:N48" si="45">+L46+M46</f>
        <v>37125</v>
      </c>
      <c r="O46" s="12">
        <f t="shared" ref="O46:O48" si="46">+$O$9*N46</f>
        <v>7425</v>
      </c>
      <c r="P46" s="65">
        <f t="shared" ref="P46:P48" si="47">+N46+O46</f>
        <v>44550</v>
      </c>
      <c r="Q46" s="65">
        <f t="shared" ref="Q46:Q49" si="48">+$Q$9*P46</f>
        <v>6682.5</v>
      </c>
      <c r="R46" s="66">
        <f t="shared" ref="R46:R48" si="49">+P46+Q46</f>
        <v>51232.5</v>
      </c>
      <c r="S46" s="64">
        <f t="shared" ref="S46:S49" si="50">+R46/$R$55</f>
        <v>6.5217391304347824E-2</v>
      </c>
      <c r="U46" s="67">
        <v>1</v>
      </c>
      <c r="V46" s="63">
        <f t="shared" ref="V46:V48" si="51">+R46*U46</f>
        <v>51232.5</v>
      </c>
    </row>
    <row r="47" spans="2:22" x14ac:dyDescent="0.3">
      <c r="B47" s="3">
        <f t="shared" si="35"/>
        <v>3.5000000000000004</v>
      </c>
      <c r="C47" s="2" t="str">
        <f>+'BOQ - Proposed New Office'!C1421</f>
        <v xml:space="preserve">Mechanical Installation </v>
      </c>
      <c r="D47" s="83">
        <f>+'BOQ - Proposed New Office'!G1423+'BOQ - Proposed New Office'!G1425+'BOQ - Proposed New Office'!G1427</f>
        <v>100000</v>
      </c>
      <c r="E47" s="12">
        <f t="shared" si="36"/>
        <v>12500</v>
      </c>
      <c r="F47" s="65">
        <f t="shared" si="37"/>
        <v>112500</v>
      </c>
      <c r="G47" s="12">
        <f t="shared" si="38"/>
        <v>11250</v>
      </c>
      <c r="H47" s="65">
        <f t="shared" si="39"/>
        <v>123750</v>
      </c>
      <c r="I47" s="12">
        <f t="shared" si="40"/>
        <v>0</v>
      </c>
      <c r="J47" s="65">
        <f t="shared" si="41"/>
        <v>123750</v>
      </c>
      <c r="K47" s="12">
        <f t="shared" si="42"/>
        <v>0</v>
      </c>
      <c r="L47" s="65">
        <f t="shared" si="43"/>
        <v>123750</v>
      </c>
      <c r="M47" s="12">
        <f t="shared" si="44"/>
        <v>0</v>
      </c>
      <c r="N47" s="65">
        <f t="shared" si="45"/>
        <v>123750</v>
      </c>
      <c r="O47" s="12">
        <f t="shared" si="46"/>
        <v>24750</v>
      </c>
      <c r="P47" s="65">
        <f t="shared" si="47"/>
        <v>148500</v>
      </c>
      <c r="Q47" s="65">
        <f t="shared" si="48"/>
        <v>22275</v>
      </c>
      <c r="R47" s="66">
        <f t="shared" si="49"/>
        <v>170775</v>
      </c>
      <c r="S47" s="64">
        <f t="shared" si="50"/>
        <v>0.21739130434782608</v>
      </c>
      <c r="U47" s="67">
        <v>1</v>
      </c>
      <c r="V47" s="63">
        <f t="shared" si="51"/>
        <v>170775</v>
      </c>
    </row>
    <row r="48" spans="2:22" x14ac:dyDescent="0.3">
      <c r="B48" s="3">
        <f t="shared" si="35"/>
        <v>3.6000000000000005</v>
      </c>
      <c r="C48" s="2" t="str">
        <f>+'BOQ - Proposed New Office'!C1429</f>
        <v>Concrete Stair Case</v>
      </c>
      <c r="D48" s="83">
        <f>+'BOQ - Proposed New Office'!G1431+'BOQ - Proposed New Office'!G1433+'BOQ - Proposed New Office'!G1435</f>
        <v>70000</v>
      </c>
      <c r="E48" s="12">
        <f t="shared" si="36"/>
        <v>8750</v>
      </c>
      <c r="F48" s="65">
        <f t="shared" si="37"/>
        <v>78750</v>
      </c>
      <c r="G48" s="12">
        <f t="shared" si="38"/>
        <v>7875</v>
      </c>
      <c r="H48" s="65">
        <f t="shared" si="39"/>
        <v>86625</v>
      </c>
      <c r="I48" s="12">
        <f t="shared" si="40"/>
        <v>0</v>
      </c>
      <c r="J48" s="65">
        <f t="shared" si="41"/>
        <v>86625</v>
      </c>
      <c r="K48" s="12">
        <f t="shared" si="42"/>
        <v>0</v>
      </c>
      <c r="L48" s="65">
        <f t="shared" si="43"/>
        <v>86625</v>
      </c>
      <c r="M48" s="12">
        <f t="shared" si="44"/>
        <v>0</v>
      </c>
      <c r="N48" s="65">
        <f t="shared" si="45"/>
        <v>86625</v>
      </c>
      <c r="O48" s="12">
        <f t="shared" si="46"/>
        <v>17325</v>
      </c>
      <c r="P48" s="65">
        <f t="shared" si="47"/>
        <v>103950</v>
      </c>
      <c r="Q48" s="65">
        <f t="shared" si="48"/>
        <v>15592.5</v>
      </c>
      <c r="R48" s="66">
        <f t="shared" si="49"/>
        <v>119542.5</v>
      </c>
      <c r="S48" s="64">
        <f t="shared" si="50"/>
        <v>0.15217391304347827</v>
      </c>
      <c r="U48" s="67">
        <v>1</v>
      </c>
      <c r="V48" s="63">
        <f t="shared" si="51"/>
        <v>119542.5</v>
      </c>
    </row>
    <row r="49" spans="2:22" x14ac:dyDescent="0.3">
      <c r="B49" s="3">
        <f t="shared" si="35"/>
        <v>3.7000000000000006</v>
      </c>
      <c r="C49" s="2" t="s">
        <v>742</v>
      </c>
      <c r="D49" s="83">
        <f>+'BOQ - Proposed New Office'!G1488</f>
        <v>0</v>
      </c>
      <c r="E49" s="12">
        <f t="shared" si="36"/>
        <v>0</v>
      </c>
      <c r="F49" s="65">
        <f t="shared" ref="F49" si="52">+D49+E49</f>
        <v>0</v>
      </c>
      <c r="G49" s="12">
        <f t="shared" si="38"/>
        <v>0</v>
      </c>
      <c r="H49" s="65">
        <f t="shared" ref="H49" si="53">+F49+G49</f>
        <v>0</v>
      </c>
      <c r="I49" s="12">
        <f t="shared" si="40"/>
        <v>0</v>
      </c>
      <c r="J49" s="65">
        <f t="shared" ref="J49" si="54">+H49+I49</f>
        <v>0</v>
      </c>
      <c r="K49" s="12">
        <f t="shared" si="42"/>
        <v>0</v>
      </c>
      <c r="L49" s="65">
        <f t="shared" ref="L49" si="55">+J49+K49</f>
        <v>0</v>
      </c>
      <c r="M49" s="12">
        <f t="shared" si="44"/>
        <v>0</v>
      </c>
      <c r="N49" s="65">
        <f t="shared" ref="N49" si="56">+L49+M49</f>
        <v>0</v>
      </c>
      <c r="O49" s="12">
        <f t="shared" ref="O49" si="57">+$O$9*N49</f>
        <v>0</v>
      </c>
      <c r="P49" s="65">
        <f t="shared" ref="P49" si="58">+N49+O49</f>
        <v>0</v>
      </c>
      <c r="Q49" s="65">
        <f t="shared" si="48"/>
        <v>0</v>
      </c>
      <c r="R49" s="66">
        <f t="shared" ref="R49" si="59">+P49+Q49</f>
        <v>0</v>
      </c>
      <c r="S49" s="64">
        <f t="shared" si="50"/>
        <v>0</v>
      </c>
      <c r="U49" s="67">
        <v>1</v>
      </c>
      <c r="V49" s="63">
        <f t="shared" ref="V49" si="60">+R49*U49</f>
        <v>0</v>
      </c>
    </row>
    <row r="50" spans="2:22" x14ac:dyDescent="0.3">
      <c r="D50" s="59"/>
      <c r="E50" s="5"/>
      <c r="F50" s="6"/>
      <c r="G50" s="5"/>
      <c r="H50" s="6"/>
      <c r="I50" s="5"/>
      <c r="J50" s="6"/>
      <c r="K50" s="5"/>
      <c r="L50" s="6"/>
      <c r="M50" s="5"/>
      <c r="N50" s="6"/>
      <c r="O50" s="5"/>
      <c r="P50" s="6"/>
      <c r="Q50" s="6"/>
      <c r="R50" s="84"/>
      <c r="S50" s="64"/>
      <c r="U50" s="67"/>
      <c r="V50" s="63"/>
    </row>
    <row r="51" spans="2:22" ht="27" thickBot="1" x14ac:dyDescent="0.35">
      <c r="C51" s="33" t="str">
        <f>+'[2]Food Court'!B66</f>
        <v>SUB-TOTAL: BUILDING RELATED PROVISIONAL SUMS</v>
      </c>
      <c r="D51" s="85">
        <f t="shared" ref="D51:S51" si="61">SUM(D43:D50)</f>
        <v>460000</v>
      </c>
      <c r="E51" s="86">
        <f t="shared" si="61"/>
        <v>57500</v>
      </c>
      <c r="F51" s="87">
        <f t="shared" si="61"/>
        <v>517500</v>
      </c>
      <c r="G51" s="86">
        <f t="shared" si="61"/>
        <v>51750</v>
      </c>
      <c r="H51" s="87">
        <f t="shared" si="61"/>
        <v>569250</v>
      </c>
      <c r="I51" s="86">
        <f t="shared" si="61"/>
        <v>0</v>
      </c>
      <c r="J51" s="87">
        <f t="shared" si="61"/>
        <v>569250</v>
      </c>
      <c r="K51" s="86">
        <f t="shared" si="61"/>
        <v>0</v>
      </c>
      <c r="L51" s="87">
        <f t="shared" si="61"/>
        <v>569250</v>
      </c>
      <c r="M51" s="86">
        <f t="shared" si="61"/>
        <v>0</v>
      </c>
      <c r="N51" s="87">
        <f t="shared" si="61"/>
        <v>569250</v>
      </c>
      <c r="O51" s="86">
        <f t="shared" si="61"/>
        <v>113850</v>
      </c>
      <c r="P51" s="87">
        <f t="shared" si="61"/>
        <v>683100</v>
      </c>
      <c r="Q51" s="87">
        <f t="shared" si="61"/>
        <v>102465</v>
      </c>
      <c r="R51" s="88">
        <f t="shared" si="61"/>
        <v>785565</v>
      </c>
      <c r="S51" s="89">
        <f t="shared" si="61"/>
        <v>1</v>
      </c>
      <c r="U51" s="90"/>
      <c r="V51" s="91">
        <f>SUM(V43:V50)</f>
        <v>785565</v>
      </c>
    </row>
    <row r="52" spans="2:22" ht="13.8" thickTop="1" x14ac:dyDescent="0.3">
      <c r="D52" s="5"/>
      <c r="S52" s="7"/>
      <c r="U52" s="67"/>
      <c r="V52" s="63"/>
    </row>
    <row r="53" spans="2:22" ht="13.8" thickBot="1" x14ac:dyDescent="0.35">
      <c r="D53" s="5"/>
      <c r="S53" s="7"/>
    </row>
    <row r="54" spans="2:22" x14ac:dyDescent="0.3">
      <c r="D54" s="92"/>
      <c r="E54" s="93"/>
      <c r="F54" s="94"/>
      <c r="G54" s="93"/>
      <c r="H54" s="94"/>
      <c r="I54" s="93"/>
      <c r="J54" s="94"/>
      <c r="K54" s="93"/>
      <c r="L54" s="94"/>
      <c r="M54" s="93"/>
      <c r="N54" s="94"/>
      <c r="O54" s="93"/>
      <c r="P54" s="93"/>
      <c r="Q54" s="93"/>
      <c r="R54" s="93"/>
      <c r="S54" s="95"/>
      <c r="U54" s="96"/>
      <c r="V54" s="97"/>
    </row>
    <row r="55" spans="2:22" x14ac:dyDescent="0.3">
      <c r="C55" s="4" t="s">
        <v>38</v>
      </c>
      <c r="D55" s="98">
        <f t="shared" ref="D55:S55" si="62">+D51+D38+D29</f>
        <v>460000</v>
      </c>
      <c r="E55" s="99">
        <f t="shared" si="62"/>
        <v>57500</v>
      </c>
      <c r="F55" s="100">
        <f t="shared" si="62"/>
        <v>517500</v>
      </c>
      <c r="G55" s="99">
        <f t="shared" si="62"/>
        <v>51750</v>
      </c>
      <c r="H55" s="100">
        <f t="shared" si="62"/>
        <v>569250</v>
      </c>
      <c r="I55" s="99">
        <f t="shared" si="62"/>
        <v>0</v>
      </c>
      <c r="J55" s="100">
        <f t="shared" si="62"/>
        <v>569250</v>
      </c>
      <c r="K55" s="99">
        <f t="shared" si="62"/>
        <v>0</v>
      </c>
      <c r="L55" s="100">
        <f t="shared" si="62"/>
        <v>569250</v>
      </c>
      <c r="M55" s="99">
        <f t="shared" si="62"/>
        <v>0</v>
      </c>
      <c r="N55" s="100">
        <f t="shared" si="62"/>
        <v>569250</v>
      </c>
      <c r="O55" s="99">
        <f t="shared" si="62"/>
        <v>113850</v>
      </c>
      <c r="P55" s="99">
        <f t="shared" si="62"/>
        <v>683100</v>
      </c>
      <c r="Q55" s="99">
        <f t="shared" si="62"/>
        <v>102465</v>
      </c>
      <c r="R55" s="99">
        <f t="shared" si="62"/>
        <v>785565</v>
      </c>
      <c r="S55" s="101">
        <f t="shared" si="62"/>
        <v>1</v>
      </c>
      <c r="U55" s="102"/>
      <c r="V55" s="103" t="e">
        <f>+V29+#REF!+V38+V51+#REF!+#REF!</f>
        <v>#REF!</v>
      </c>
    </row>
    <row r="56" spans="2:22" ht="13.8" thickBot="1" x14ac:dyDescent="0.35">
      <c r="D56" s="104"/>
      <c r="E56" s="105"/>
      <c r="F56" s="106"/>
      <c r="G56" s="105"/>
      <c r="H56" s="106"/>
      <c r="I56" s="105"/>
      <c r="J56" s="106"/>
      <c r="K56" s="105"/>
      <c r="L56" s="106"/>
      <c r="M56" s="105"/>
      <c r="N56" s="106"/>
      <c r="O56" s="105"/>
      <c r="P56" s="105"/>
      <c r="Q56" s="105"/>
      <c r="R56" s="105"/>
      <c r="S56" s="107"/>
      <c r="U56" s="108"/>
      <c r="V56" s="109"/>
    </row>
    <row r="57" spans="2:22" x14ac:dyDescent="0.3">
      <c r="C57" s="10"/>
      <c r="D57" s="5"/>
    </row>
    <row r="58" spans="2:22" x14ac:dyDescent="0.3">
      <c r="D58" s="5"/>
    </row>
    <row r="59" spans="2:22" x14ac:dyDescent="0.3">
      <c r="C59" s="10"/>
      <c r="D59" s="5"/>
    </row>
    <row r="60" spans="2:22" x14ac:dyDescent="0.3">
      <c r="C60" s="10"/>
      <c r="D60" s="5"/>
    </row>
    <row r="61" spans="2:22" x14ac:dyDescent="0.3">
      <c r="C61" s="10"/>
      <c r="D61" s="5"/>
    </row>
    <row r="62" spans="2:22" x14ac:dyDescent="0.3">
      <c r="C62" s="10"/>
      <c r="D62" s="5"/>
    </row>
    <row r="63" spans="2:22" x14ac:dyDescent="0.3">
      <c r="C63" s="10"/>
      <c r="D63" s="5"/>
    </row>
    <row r="64" spans="2:22" x14ac:dyDescent="0.3">
      <c r="B64" s="2"/>
      <c r="D64" s="5"/>
    </row>
    <row r="65" spans="2:4" x14ac:dyDescent="0.3">
      <c r="B65" s="2"/>
      <c r="D65" s="5"/>
    </row>
    <row r="67" spans="2:4" x14ac:dyDescent="0.3">
      <c r="B67" s="2"/>
    </row>
    <row r="68" spans="2:4" x14ac:dyDescent="0.3">
      <c r="B68" s="2"/>
    </row>
    <row r="69" spans="2:4" x14ac:dyDescent="0.3">
      <c r="B69" s="2"/>
    </row>
    <row r="70" spans="2:4" x14ac:dyDescent="0.3">
      <c r="B70" s="2"/>
    </row>
    <row r="71" spans="2:4" x14ac:dyDescent="0.3">
      <c r="B71" s="2"/>
    </row>
    <row r="72" spans="2:4" x14ac:dyDescent="0.3">
      <c r="B72" s="2"/>
    </row>
    <row r="73" spans="2:4" x14ac:dyDescent="0.3">
      <c r="B73" s="2"/>
    </row>
    <row r="74" spans="2:4" x14ac:dyDescent="0.3">
      <c r="B74" s="2"/>
    </row>
    <row r="75" spans="2:4" x14ac:dyDescent="0.3">
      <c r="B75" s="2"/>
    </row>
    <row r="76" spans="2:4" x14ac:dyDescent="0.3">
      <c r="B76" s="2"/>
    </row>
    <row r="77" spans="2:4" x14ac:dyDescent="0.3">
      <c r="B77" s="2"/>
    </row>
  </sheetData>
  <mergeCells count="2">
    <mergeCell ref="B2:S2"/>
    <mergeCell ref="B4:S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1508"/>
  <sheetViews>
    <sheetView tabSelected="1" view="pageLayout" topLeftCell="A1453" zoomScale="78" zoomScaleNormal="60" zoomScalePageLayoutView="78" workbookViewId="0">
      <selection activeCell="B19" sqref="B19"/>
    </sheetView>
  </sheetViews>
  <sheetFormatPr defaultRowHeight="13.8" x14ac:dyDescent="0.25"/>
  <cols>
    <col min="1" max="1" width="6.44140625" style="326" customWidth="1"/>
    <col min="2" max="2" width="12" style="326" customWidth="1"/>
    <col min="3" max="3" width="80.33203125" style="320" customWidth="1"/>
    <col min="4" max="4" width="11.77734375" style="312" customWidth="1"/>
    <col min="5" max="5" width="13.6640625" style="312" customWidth="1"/>
    <col min="6" max="6" width="16.109375" style="327" customWidth="1"/>
    <col min="7" max="7" width="15.33203125" style="327" customWidth="1"/>
    <col min="9" max="9" width="11.6640625" bestFit="1" customWidth="1"/>
    <col min="11" max="11" width="11.77734375" bestFit="1" customWidth="1"/>
  </cols>
  <sheetData>
    <row r="2" spans="1:7" x14ac:dyDescent="0.25">
      <c r="A2" s="449" t="s">
        <v>788</v>
      </c>
      <c r="B2" s="449"/>
      <c r="C2" s="450"/>
      <c r="D2" s="450"/>
      <c r="E2" s="450"/>
      <c r="F2" s="450"/>
      <c r="G2" s="450"/>
    </row>
    <row r="4" spans="1:7" x14ac:dyDescent="0.25">
      <c r="A4" s="313"/>
      <c r="B4" s="313"/>
      <c r="C4" s="314"/>
      <c r="D4" s="315"/>
      <c r="E4" s="316"/>
      <c r="F4" s="200"/>
      <c r="G4" s="201"/>
    </row>
    <row r="5" spans="1:7" ht="15" customHeight="1" x14ac:dyDescent="0.25">
      <c r="A5" s="202" t="s">
        <v>52</v>
      </c>
      <c r="B5" s="202" t="s">
        <v>952</v>
      </c>
      <c r="C5" s="203" t="s">
        <v>147</v>
      </c>
      <c r="D5" s="204" t="s">
        <v>148</v>
      </c>
      <c r="E5" s="205" t="s">
        <v>149</v>
      </c>
      <c r="F5" s="205" t="s">
        <v>151</v>
      </c>
      <c r="G5" s="206" t="s">
        <v>152</v>
      </c>
    </row>
    <row r="6" spans="1:7" x14ac:dyDescent="0.25">
      <c r="A6" s="202"/>
      <c r="B6" s="202" t="s">
        <v>950</v>
      </c>
      <c r="C6" s="203"/>
      <c r="D6" s="204"/>
      <c r="E6" s="205"/>
      <c r="F6" s="205"/>
      <c r="G6" s="206"/>
    </row>
    <row r="7" spans="1:7" x14ac:dyDescent="0.25">
      <c r="A7" s="202"/>
      <c r="B7" s="202"/>
      <c r="C7" s="203"/>
      <c r="D7" s="206"/>
      <c r="E7" s="206"/>
      <c r="F7" s="211"/>
      <c r="G7" s="211"/>
    </row>
    <row r="8" spans="1:7" ht="21.75" customHeight="1" x14ac:dyDescent="0.25">
      <c r="A8" s="209"/>
      <c r="B8" s="209"/>
      <c r="C8" s="210"/>
      <c r="D8" s="211"/>
      <c r="E8" s="211"/>
      <c r="F8" s="211"/>
      <c r="G8" s="211"/>
    </row>
    <row r="9" spans="1:7" s="140" customFormat="1" x14ac:dyDescent="0.25">
      <c r="A9" s="344"/>
      <c r="B9" s="326"/>
      <c r="C9" s="265" t="s">
        <v>908</v>
      </c>
      <c r="D9" s="318"/>
      <c r="E9" s="318"/>
      <c r="F9" s="319"/>
      <c r="G9" s="213"/>
    </row>
    <row r="10" spans="1:7" x14ac:dyDescent="0.25">
      <c r="A10" s="344"/>
      <c r="C10" s="228"/>
      <c r="D10" s="259"/>
      <c r="E10" s="259"/>
      <c r="F10" s="260"/>
      <c r="G10" s="260"/>
    </row>
    <row r="11" spans="1:7" x14ac:dyDescent="0.25">
      <c r="A11" s="344"/>
      <c r="C11" s="228" t="s">
        <v>41</v>
      </c>
      <c r="D11" s="259"/>
      <c r="E11" s="259"/>
      <c r="F11" s="260"/>
      <c r="G11" s="215"/>
    </row>
    <row r="12" spans="1:7" x14ac:dyDescent="0.25">
      <c r="A12" s="344"/>
      <c r="C12" s="228"/>
      <c r="D12" s="259"/>
      <c r="E12" s="259"/>
      <c r="F12" s="260"/>
      <c r="G12" s="260"/>
    </row>
    <row r="13" spans="1:7" x14ac:dyDescent="0.25">
      <c r="A13" s="344"/>
      <c r="C13" s="228" t="s">
        <v>42</v>
      </c>
      <c r="D13" s="259"/>
      <c r="E13" s="259"/>
      <c r="F13" s="260"/>
      <c r="G13" s="215"/>
    </row>
    <row r="14" spans="1:7" x14ac:dyDescent="0.25">
      <c r="A14" s="344"/>
      <c r="C14" s="275"/>
      <c r="D14" s="259"/>
      <c r="E14" s="259"/>
      <c r="F14" s="260"/>
      <c r="G14" s="260"/>
    </row>
    <row r="15" spans="1:7" x14ac:dyDescent="0.25">
      <c r="A15" s="344"/>
      <c r="C15" s="228"/>
      <c r="D15" s="241"/>
      <c r="E15" s="241"/>
      <c r="F15" s="240"/>
      <c r="G15" s="216"/>
    </row>
    <row r="16" spans="1:7" x14ac:dyDescent="0.25">
      <c r="A16" s="344"/>
      <c r="C16" s="228" t="s">
        <v>141</v>
      </c>
      <c r="D16" s="241"/>
      <c r="E16" s="241"/>
      <c r="F16" s="240"/>
      <c r="G16" s="216"/>
    </row>
    <row r="17" spans="1:7" x14ac:dyDescent="0.25">
      <c r="A17" s="344"/>
      <c r="C17" s="228"/>
      <c r="D17" s="241"/>
      <c r="E17" s="241"/>
      <c r="F17" s="240"/>
      <c r="G17" s="216"/>
    </row>
    <row r="18" spans="1:7" ht="27.6" x14ac:dyDescent="0.25">
      <c r="A18" s="344"/>
      <c r="C18" s="228" t="s">
        <v>162</v>
      </c>
      <c r="D18" s="241"/>
      <c r="E18" s="241"/>
      <c r="F18" s="240"/>
      <c r="G18" s="216"/>
    </row>
    <row r="19" spans="1:7" x14ac:dyDescent="0.25">
      <c r="A19" s="344"/>
      <c r="C19" s="228"/>
      <c r="D19" s="241"/>
      <c r="E19" s="241"/>
      <c r="F19" s="240"/>
      <c r="G19" s="240"/>
    </row>
    <row r="20" spans="1:7" x14ac:dyDescent="0.25">
      <c r="A20" s="344"/>
      <c r="C20" s="228" t="s">
        <v>164</v>
      </c>
      <c r="D20" s="241"/>
      <c r="E20" s="241"/>
      <c r="F20" s="240"/>
      <c r="G20" s="216"/>
    </row>
    <row r="21" spans="1:7" x14ac:dyDescent="0.25">
      <c r="A21" s="344"/>
      <c r="C21" s="228"/>
      <c r="D21" s="241"/>
      <c r="E21" s="241"/>
      <c r="F21" s="240"/>
      <c r="G21" s="240"/>
    </row>
    <row r="22" spans="1:7" ht="409.2" customHeight="1" x14ac:dyDescent="0.3">
      <c r="A22" s="344"/>
      <c r="C22" s="238" t="s">
        <v>772</v>
      </c>
      <c r="D22" s="241"/>
      <c r="E22" s="241"/>
      <c r="F22" s="240"/>
      <c r="G22" s="216"/>
    </row>
    <row r="23" spans="1:7" x14ac:dyDescent="0.25">
      <c r="A23" s="344"/>
      <c r="C23" s="228"/>
      <c r="D23" s="241"/>
      <c r="E23" s="241"/>
      <c r="F23" s="240"/>
      <c r="G23" s="240"/>
    </row>
    <row r="24" spans="1:7" ht="27.6" x14ac:dyDescent="0.25">
      <c r="A24" s="344"/>
      <c r="C24" s="228" t="s">
        <v>342</v>
      </c>
      <c r="D24" s="241"/>
      <c r="E24" s="241"/>
      <c r="F24" s="240"/>
      <c r="G24" s="216"/>
    </row>
    <row r="25" spans="1:7" x14ac:dyDescent="0.25">
      <c r="A25" s="344"/>
      <c r="C25" s="228"/>
      <c r="D25" s="241"/>
      <c r="E25" s="241"/>
      <c r="F25" s="240"/>
      <c r="G25" s="240"/>
    </row>
    <row r="26" spans="1:7" x14ac:dyDescent="0.25">
      <c r="A26" s="344"/>
      <c r="C26" s="228" t="s">
        <v>343</v>
      </c>
      <c r="D26" s="241"/>
      <c r="E26" s="241"/>
      <c r="F26" s="240"/>
      <c r="G26" s="216"/>
    </row>
    <row r="27" spans="1:7" x14ac:dyDescent="0.25">
      <c r="A27" s="344"/>
      <c r="C27" s="228"/>
      <c r="D27" s="241"/>
      <c r="E27" s="241"/>
      <c r="F27" s="240"/>
      <c r="G27" s="240"/>
    </row>
    <row r="28" spans="1:7" x14ac:dyDescent="0.25">
      <c r="A28" s="344"/>
      <c r="C28" s="228" t="s">
        <v>344</v>
      </c>
      <c r="D28" s="241"/>
      <c r="E28" s="241"/>
      <c r="F28" s="240"/>
      <c r="G28" s="216"/>
    </row>
    <row r="29" spans="1:7" x14ac:dyDescent="0.25">
      <c r="A29" s="344"/>
      <c r="C29" s="228"/>
      <c r="D29" s="241"/>
      <c r="E29" s="241"/>
      <c r="F29" s="240"/>
      <c r="G29" s="240"/>
    </row>
    <row r="30" spans="1:7" x14ac:dyDescent="0.25">
      <c r="A30" s="344" t="s">
        <v>970</v>
      </c>
      <c r="C30" s="228" t="s">
        <v>773</v>
      </c>
      <c r="D30" s="241" t="s">
        <v>52</v>
      </c>
      <c r="E30" s="241">
        <v>74</v>
      </c>
      <c r="F30" s="240"/>
      <c r="G30" s="216"/>
    </row>
    <row r="31" spans="1:7" x14ac:dyDescent="0.25">
      <c r="A31" s="344"/>
      <c r="C31" s="228"/>
      <c r="D31" s="241"/>
      <c r="E31" s="241"/>
      <c r="F31" s="240"/>
      <c r="G31" s="240"/>
    </row>
    <row r="32" spans="1:7" x14ac:dyDescent="0.25">
      <c r="A32" s="345"/>
      <c r="C32" s="355"/>
      <c r="D32" s="259"/>
      <c r="E32" s="259"/>
      <c r="F32" s="260"/>
      <c r="G32" s="215"/>
    </row>
    <row r="33" spans="1:7" x14ac:dyDescent="0.25">
      <c r="A33" s="321" t="s">
        <v>145</v>
      </c>
      <c r="B33" s="423"/>
      <c r="C33" s="322"/>
      <c r="D33" s="323"/>
      <c r="E33" s="323"/>
      <c r="F33" s="324"/>
      <c r="G33" s="325"/>
    </row>
    <row r="34" spans="1:7" x14ac:dyDescent="0.25">
      <c r="C34" s="312"/>
    </row>
    <row r="35" spans="1:7" x14ac:dyDescent="0.25">
      <c r="A35" s="313"/>
      <c r="B35" s="313"/>
      <c r="C35" s="314"/>
      <c r="D35" s="315"/>
      <c r="E35" s="316"/>
      <c r="F35" s="200"/>
      <c r="G35" s="201"/>
    </row>
    <row r="36" spans="1:7" x14ac:dyDescent="0.25">
      <c r="A36" s="202" t="s">
        <v>52</v>
      </c>
      <c r="B36" s="202" t="s">
        <v>952</v>
      </c>
      <c r="C36" s="203" t="s">
        <v>147</v>
      </c>
      <c r="D36" s="204" t="s">
        <v>148</v>
      </c>
      <c r="E36" s="205" t="s">
        <v>149</v>
      </c>
      <c r="F36" s="205" t="s">
        <v>151</v>
      </c>
      <c r="G36" s="206" t="s">
        <v>152</v>
      </c>
    </row>
    <row r="37" spans="1:7" x14ac:dyDescent="0.25">
      <c r="A37" s="202"/>
      <c r="B37" s="202" t="s">
        <v>950</v>
      </c>
      <c r="C37" s="203"/>
      <c r="D37" s="204"/>
      <c r="E37" s="205"/>
      <c r="F37" s="205"/>
      <c r="G37" s="206"/>
    </row>
    <row r="38" spans="1:7" x14ac:dyDescent="0.25">
      <c r="A38" s="202"/>
      <c r="B38" s="202"/>
      <c r="C38" s="203"/>
      <c r="D38" s="206"/>
      <c r="E38" s="206"/>
      <c r="F38" s="211"/>
      <c r="G38" s="211"/>
    </row>
    <row r="39" spans="1:7" x14ac:dyDescent="0.25">
      <c r="A39" s="209"/>
      <c r="B39" s="209"/>
      <c r="C39" s="210"/>
      <c r="D39" s="211"/>
      <c r="E39" s="211"/>
      <c r="F39" s="211"/>
      <c r="G39" s="211"/>
    </row>
    <row r="40" spans="1:7" x14ac:dyDescent="0.25">
      <c r="A40" s="223"/>
      <c r="B40" s="223"/>
      <c r="C40" s="224"/>
      <c r="D40" s="225"/>
      <c r="E40" s="226"/>
      <c r="F40" s="226"/>
      <c r="G40" s="227" t="s">
        <v>153</v>
      </c>
    </row>
    <row r="41" spans="1:7" x14ac:dyDescent="0.25">
      <c r="A41" s="348"/>
      <c r="B41" s="416"/>
      <c r="C41" s="328"/>
      <c r="D41" s="259"/>
      <c r="F41" s="260"/>
      <c r="G41" s="329"/>
    </row>
    <row r="42" spans="1:7" x14ac:dyDescent="0.25">
      <c r="A42" s="344"/>
      <c r="B42" s="416"/>
      <c r="C42" s="330" t="s">
        <v>345</v>
      </c>
      <c r="D42" s="259"/>
      <c r="F42" s="259"/>
      <c r="G42" s="331"/>
    </row>
    <row r="43" spans="1:7" x14ac:dyDescent="0.25">
      <c r="A43" s="344"/>
      <c r="B43" s="416"/>
      <c r="C43" s="330"/>
      <c r="D43" s="259"/>
      <c r="F43" s="259"/>
      <c r="G43" s="331"/>
    </row>
    <row r="44" spans="1:7" x14ac:dyDescent="0.25">
      <c r="A44" s="344"/>
      <c r="B44" s="416"/>
      <c r="C44" s="330" t="s">
        <v>346</v>
      </c>
      <c r="D44" s="259"/>
      <c r="F44" s="259"/>
      <c r="G44" s="331"/>
    </row>
    <row r="45" spans="1:7" x14ac:dyDescent="0.25">
      <c r="A45" s="344"/>
      <c r="B45" s="416"/>
      <c r="C45" s="330"/>
      <c r="D45" s="259"/>
      <c r="F45" s="259"/>
      <c r="G45" s="331"/>
    </row>
    <row r="46" spans="1:7" x14ac:dyDescent="0.25">
      <c r="A46" s="344"/>
      <c r="B46" s="416"/>
      <c r="C46" s="330" t="s">
        <v>347</v>
      </c>
      <c r="D46" s="259"/>
      <c r="F46" s="259"/>
      <c r="G46" s="331"/>
    </row>
    <row r="47" spans="1:7" x14ac:dyDescent="0.25">
      <c r="A47" s="344"/>
      <c r="B47" s="416"/>
      <c r="C47" s="330"/>
      <c r="D47" s="259"/>
      <c r="F47" s="259"/>
      <c r="G47" s="331"/>
    </row>
    <row r="48" spans="1:7" x14ac:dyDescent="0.25">
      <c r="A48" s="344"/>
      <c r="B48" s="416" t="s">
        <v>959</v>
      </c>
      <c r="C48" s="330" t="s">
        <v>348</v>
      </c>
      <c r="D48" s="259"/>
      <c r="F48" s="259"/>
      <c r="G48" s="331"/>
    </row>
    <row r="49" spans="1:7" x14ac:dyDescent="0.25">
      <c r="A49" s="344"/>
      <c r="B49" s="416" t="s">
        <v>960</v>
      </c>
      <c r="C49" s="330"/>
      <c r="D49" s="259"/>
      <c r="F49" s="259"/>
      <c r="G49" s="331"/>
    </row>
    <row r="50" spans="1:7" ht="27.6" x14ac:dyDescent="0.25">
      <c r="A50" s="344"/>
      <c r="B50" s="416"/>
      <c r="C50" s="330" t="s">
        <v>349</v>
      </c>
      <c r="D50" s="259"/>
      <c r="F50" s="259"/>
      <c r="G50" s="331"/>
    </row>
    <row r="51" spans="1:7" x14ac:dyDescent="0.25">
      <c r="A51" s="344"/>
      <c r="B51" s="416"/>
      <c r="C51" s="330"/>
      <c r="D51" s="259"/>
      <c r="F51" s="259"/>
      <c r="G51" s="331"/>
    </row>
    <row r="52" spans="1:7" x14ac:dyDescent="0.25">
      <c r="A52" s="344"/>
      <c r="B52" s="416"/>
      <c r="C52" s="330" t="s">
        <v>123</v>
      </c>
      <c r="D52" s="259"/>
      <c r="F52" s="259"/>
      <c r="G52" s="331"/>
    </row>
    <row r="53" spans="1:7" x14ac:dyDescent="0.25">
      <c r="A53" s="344"/>
      <c r="B53" s="416"/>
      <c r="C53" s="330"/>
      <c r="D53" s="259"/>
      <c r="F53" s="259"/>
      <c r="G53" s="331"/>
    </row>
    <row r="54" spans="1:7" x14ac:dyDescent="0.25">
      <c r="A54" s="344"/>
      <c r="B54" s="416"/>
      <c r="C54" s="330" t="s">
        <v>350</v>
      </c>
      <c r="D54" s="259"/>
      <c r="F54" s="259"/>
      <c r="G54" s="331"/>
    </row>
    <row r="55" spans="1:7" x14ac:dyDescent="0.25">
      <c r="A55" s="344"/>
      <c r="B55" s="416"/>
      <c r="C55" s="330"/>
      <c r="D55" s="259"/>
      <c r="F55" s="259"/>
      <c r="G55" s="331"/>
    </row>
    <row r="56" spans="1:7" ht="50.4" customHeight="1" x14ac:dyDescent="0.25">
      <c r="A56" s="344"/>
      <c r="B56" s="416"/>
      <c r="C56" s="330" t="s">
        <v>351</v>
      </c>
      <c r="D56" s="259"/>
      <c r="F56" s="259"/>
      <c r="G56" s="331"/>
    </row>
    <row r="57" spans="1:7" x14ac:dyDescent="0.25">
      <c r="A57" s="344"/>
      <c r="B57" s="416"/>
      <c r="C57" s="330"/>
      <c r="D57" s="259"/>
      <c r="F57" s="259"/>
      <c r="G57" s="331"/>
    </row>
    <row r="58" spans="1:7" x14ac:dyDescent="0.25">
      <c r="A58" s="344"/>
      <c r="B58" s="416"/>
      <c r="C58" s="330" t="s">
        <v>350</v>
      </c>
      <c r="D58" s="259"/>
      <c r="F58" s="259"/>
      <c r="G58" s="331"/>
    </row>
    <row r="59" spans="1:7" x14ac:dyDescent="0.25">
      <c r="A59" s="344"/>
      <c r="B59" s="416"/>
      <c r="C59" s="330"/>
      <c r="D59" s="259"/>
      <c r="F59" s="259"/>
      <c r="G59" s="331"/>
    </row>
    <row r="60" spans="1:7" ht="73.2" customHeight="1" x14ac:dyDescent="0.25">
      <c r="A60" s="344"/>
      <c r="B60" s="416"/>
      <c r="C60" s="330" t="s">
        <v>352</v>
      </c>
      <c r="D60" s="259"/>
      <c r="F60" s="259"/>
      <c r="G60" s="331"/>
    </row>
    <row r="61" spans="1:7" x14ac:dyDescent="0.25">
      <c r="A61" s="344"/>
      <c r="B61" s="416"/>
      <c r="C61" s="330"/>
      <c r="D61" s="259"/>
      <c r="F61" s="259"/>
      <c r="G61" s="331"/>
    </row>
    <row r="62" spans="1:7" x14ac:dyDescent="0.25">
      <c r="A62" s="344"/>
      <c r="B62" s="416"/>
      <c r="C62" s="330" t="s">
        <v>353</v>
      </c>
      <c r="D62" s="259"/>
      <c r="F62" s="259"/>
      <c r="G62" s="331"/>
    </row>
    <row r="63" spans="1:7" x14ac:dyDescent="0.25">
      <c r="A63" s="344"/>
      <c r="B63" s="416"/>
      <c r="C63" s="330"/>
      <c r="D63" s="259"/>
      <c r="F63" s="259"/>
      <c r="G63" s="331"/>
    </row>
    <row r="64" spans="1:7" ht="27.6" x14ac:dyDescent="0.25">
      <c r="A64" s="344"/>
      <c r="B64" s="416"/>
      <c r="C64" s="330" t="s">
        <v>354</v>
      </c>
      <c r="D64" s="259"/>
      <c r="F64" s="259"/>
      <c r="G64" s="331"/>
    </row>
    <row r="65" spans="1:7" x14ac:dyDescent="0.25">
      <c r="A65" s="344"/>
      <c r="B65" s="416"/>
      <c r="C65" s="330"/>
      <c r="D65" s="259"/>
      <c r="F65" s="259"/>
      <c r="G65" s="331"/>
    </row>
    <row r="66" spans="1:7" x14ac:dyDescent="0.25">
      <c r="A66" s="344"/>
      <c r="B66" s="416"/>
      <c r="C66" s="330" t="s">
        <v>355</v>
      </c>
      <c r="D66" s="259"/>
      <c r="F66" s="259"/>
      <c r="G66" s="331"/>
    </row>
    <row r="67" spans="1:7" x14ac:dyDescent="0.25">
      <c r="A67" s="344"/>
      <c r="B67" s="416"/>
      <c r="C67" s="330"/>
      <c r="D67" s="259"/>
      <c r="F67" s="259"/>
      <c r="G67" s="331"/>
    </row>
    <row r="68" spans="1:7" ht="41.4" x14ac:dyDescent="0.25">
      <c r="A68" s="344"/>
      <c r="B68" s="416"/>
      <c r="C68" s="330" t="s">
        <v>356</v>
      </c>
      <c r="D68" s="259"/>
      <c r="F68" s="259"/>
      <c r="G68" s="331"/>
    </row>
    <row r="69" spans="1:7" x14ac:dyDescent="0.25">
      <c r="A69" s="344"/>
      <c r="B69" s="416"/>
      <c r="C69" s="330"/>
      <c r="D69" s="259"/>
      <c r="F69" s="259"/>
      <c r="G69" s="331"/>
    </row>
    <row r="70" spans="1:7" x14ac:dyDescent="0.25">
      <c r="A70" s="344"/>
      <c r="B70" s="416"/>
      <c r="C70" s="330" t="s">
        <v>357</v>
      </c>
      <c r="D70" s="259"/>
      <c r="F70" s="259"/>
      <c r="G70" s="331"/>
    </row>
    <row r="71" spans="1:7" x14ac:dyDescent="0.25">
      <c r="A71" s="344"/>
      <c r="B71" s="416"/>
      <c r="C71" s="330"/>
      <c r="D71" s="259"/>
      <c r="F71" s="259"/>
      <c r="G71" s="331"/>
    </row>
    <row r="72" spans="1:7" ht="72" customHeight="1" x14ac:dyDescent="0.25">
      <c r="A72" s="344"/>
      <c r="B72" s="416"/>
      <c r="C72" s="330" t="s">
        <v>774</v>
      </c>
      <c r="D72" s="259"/>
      <c r="F72" s="259"/>
      <c r="G72" s="331"/>
    </row>
    <row r="73" spans="1:7" x14ac:dyDescent="0.25">
      <c r="A73" s="344"/>
      <c r="B73" s="416"/>
      <c r="C73" s="330"/>
      <c r="D73" s="259"/>
      <c r="F73" s="259"/>
      <c r="G73" s="331"/>
    </row>
    <row r="74" spans="1:7" x14ac:dyDescent="0.25">
      <c r="A74" s="344"/>
      <c r="B74" s="416"/>
      <c r="C74" s="330" t="s">
        <v>358</v>
      </c>
      <c r="D74" s="259"/>
      <c r="F74" s="259"/>
      <c r="G74" s="331"/>
    </row>
    <row r="75" spans="1:7" x14ac:dyDescent="0.25">
      <c r="A75" s="344"/>
      <c r="B75" s="416"/>
      <c r="C75" s="330"/>
      <c r="D75" s="259"/>
      <c r="F75" s="259"/>
      <c r="G75" s="331"/>
    </row>
    <row r="76" spans="1:7" x14ac:dyDescent="0.25">
      <c r="A76" s="344"/>
      <c r="B76" s="416"/>
      <c r="C76" s="330" t="s">
        <v>359</v>
      </c>
      <c r="D76" s="259"/>
      <c r="F76" s="259"/>
      <c r="G76" s="331"/>
    </row>
    <row r="77" spans="1:7" x14ac:dyDescent="0.25">
      <c r="A77" s="344"/>
      <c r="B77" s="416"/>
      <c r="C77" s="330"/>
      <c r="D77" s="259"/>
      <c r="F77" s="259"/>
      <c r="G77" s="331"/>
    </row>
    <row r="78" spans="1:7" ht="27.6" x14ac:dyDescent="0.25">
      <c r="A78" s="344">
        <v>1</v>
      </c>
      <c r="B78" s="416"/>
      <c r="C78" s="330" t="s">
        <v>360</v>
      </c>
      <c r="D78" s="259" t="s">
        <v>948</v>
      </c>
      <c r="E78" s="312">
        <v>139</v>
      </c>
      <c r="F78" s="259"/>
      <c r="G78" s="329"/>
    </row>
    <row r="79" spans="1:7" x14ac:dyDescent="0.25">
      <c r="A79" s="344"/>
      <c r="B79" s="416"/>
      <c r="C79" s="330"/>
      <c r="D79" s="259"/>
      <c r="F79" s="259"/>
      <c r="G79" s="331"/>
    </row>
    <row r="80" spans="1:7" x14ac:dyDescent="0.25">
      <c r="A80" s="344"/>
      <c r="B80" s="416"/>
      <c r="C80" s="330" t="s">
        <v>361</v>
      </c>
      <c r="D80" s="259"/>
      <c r="F80" s="259"/>
      <c r="G80" s="331"/>
    </row>
    <row r="81" spans="1:7" x14ac:dyDescent="0.25">
      <c r="A81" s="344"/>
      <c r="B81" s="416"/>
      <c r="C81" s="330"/>
      <c r="D81" s="259"/>
      <c r="F81" s="259"/>
      <c r="G81" s="331"/>
    </row>
    <row r="82" spans="1:7" ht="16.2" x14ac:dyDescent="0.25">
      <c r="A82" s="344">
        <v>2</v>
      </c>
      <c r="B82" s="416"/>
      <c r="C82" s="330" t="s">
        <v>362</v>
      </c>
      <c r="D82" s="259" t="s">
        <v>948</v>
      </c>
      <c r="E82" s="312">
        <v>139</v>
      </c>
      <c r="F82" s="259"/>
      <c r="G82" s="329"/>
    </row>
    <row r="83" spans="1:7" x14ac:dyDescent="0.25">
      <c r="A83" s="344"/>
      <c r="B83" s="416"/>
      <c r="C83" s="330"/>
      <c r="D83" s="259"/>
      <c r="F83" s="259"/>
      <c r="G83" s="331"/>
    </row>
    <row r="84" spans="1:7" x14ac:dyDescent="0.25">
      <c r="A84" s="344"/>
      <c r="B84" s="416"/>
      <c r="C84" s="330" t="s">
        <v>363</v>
      </c>
      <c r="D84" s="259"/>
      <c r="F84" s="259"/>
      <c r="G84" s="331"/>
    </row>
    <row r="85" spans="1:7" x14ac:dyDescent="0.25">
      <c r="A85" s="344"/>
      <c r="B85" s="416"/>
      <c r="C85" s="330"/>
      <c r="D85" s="259"/>
      <c r="F85" s="259"/>
      <c r="G85" s="331"/>
    </row>
    <row r="86" spans="1:7" x14ac:dyDescent="0.25">
      <c r="A86" s="344">
        <v>3</v>
      </c>
      <c r="B86" s="416"/>
      <c r="C86" s="330" t="s">
        <v>364</v>
      </c>
      <c r="D86" s="259"/>
      <c r="F86" s="259"/>
      <c r="G86" s="331"/>
    </row>
    <row r="87" spans="1:7" x14ac:dyDescent="0.25">
      <c r="A87" s="344"/>
      <c r="B87" s="416"/>
      <c r="C87" s="330"/>
      <c r="D87" s="259"/>
      <c r="F87" s="259"/>
      <c r="G87" s="331"/>
    </row>
    <row r="88" spans="1:7" ht="16.2" x14ac:dyDescent="0.25">
      <c r="A88" s="344">
        <v>4</v>
      </c>
      <c r="B88" s="416"/>
      <c r="C88" s="330" t="s">
        <v>365</v>
      </c>
      <c r="D88" s="259" t="s">
        <v>946</v>
      </c>
      <c r="E88" s="312">
        <v>36</v>
      </c>
      <c r="F88" s="259"/>
      <c r="G88" s="329"/>
    </row>
    <row r="89" spans="1:7" x14ac:dyDescent="0.25">
      <c r="A89" s="344"/>
      <c r="B89" s="416"/>
      <c r="C89" s="330"/>
      <c r="D89" s="259"/>
      <c r="F89" s="259"/>
      <c r="G89" s="331"/>
    </row>
    <row r="90" spans="1:7" x14ac:dyDescent="0.25">
      <c r="A90" s="344"/>
      <c r="B90" s="416"/>
      <c r="C90" s="330" t="s">
        <v>366</v>
      </c>
      <c r="D90" s="259"/>
      <c r="F90" s="259"/>
      <c r="G90" s="331"/>
    </row>
    <row r="91" spans="1:7" x14ac:dyDescent="0.25">
      <c r="A91" s="344"/>
      <c r="B91" s="416"/>
      <c r="C91" s="330"/>
      <c r="D91" s="259"/>
      <c r="F91" s="259"/>
      <c r="G91" s="331"/>
    </row>
    <row r="92" spans="1:7" ht="16.2" x14ac:dyDescent="0.25">
      <c r="A92" s="344">
        <v>4</v>
      </c>
      <c r="B92" s="416"/>
      <c r="C92" s="330" t="s">
        <v>367</v>
      </c>
      <c r="D92" s="259" t="s">
        <v>946</v>
      </c>
      <c r="E92" s="312">
        <v>2</v>
      </c>
      <c r="F92" s="259"/>
      <c r="G92" s="331"/>
    </row>
    <row r="93" spans="1:7" x14ac:dyDescent="0.25">
      <c r="A93" s="344"/>
      <c r="B93" s="416"/>
      <c r="C93" s="330"/>
      <c r="D93" s="259"/>
      <c r="F93" s="259"/>
      <c r="G93" s="331"/>
    </row>
    <row r="94" spans="1:7" ht="16.2" x14ac:dyDescent="0.25">
      <c r="A94" s="344">
        <v>5</v>
      </c>
      <c r="B94" s="416"/>
      <c r="C94" s="330" t="s">
        <v>368</v>
      </c>
      <c r="D94" s="259" t="s">
        <v>946</v>
      </c>
      <c r="E94" s="312">
        <v>1</v>
      </c>
      <c r="F94" s="259"/>
      <c r="G94" s="331"/>
    </row>
    <row r="95" spans="1:7" x14ac:dyDescent="0.25">
      <c r="A95" s="344"/>
      <c r="B95" s="416"/>
      <c r="C95" s="330"/>
      <c r="D95" s="259"/>
      <c r="F95" s="259"/>
      <c r="G95" s="331"/>
    </row>
    <row r="96" spans="1:7" x14ac:dyDescent="0.25">
      <c r="A96" s="344"/>
      <c r="B96" s="416"/>
      <c r="C96" s="330" t="s">
        <v>369</v>
      </c>
      <c r="D96" s="259"/>
      <c r="F96" s="259"/>
      <c r="G96" s="331"/>
    </row>
    <row r="97" spans="1:7" x14ac:dyDescent="0.25">
      <c r="A97" s="344"/>
      <c r="B97" s="416"/>
      <c r="C97" s="330"/>
      <c r="D97" s="259"/>
      <c r="F97" s="259"/>
      <c r="G97" s="331"/>
    </row>
    <row r="98" spans="1:7" ht="16.2" x14ac:dyDescent="0.25">
      <c r="A98" s="344">
        <v>6</v>
      </c>
      <c r="B98" s="416"/>
      <c r="C98" s="330" t="s">
        <v>370</v>
      </c>
      <c r="D98" s="259" t="s">
        <v>946</v>
      </c>
      <c r="E98" s="312">
        <v>3</v>
      </c>
      <c r="F98" s="259"/>
      <c r="G98" s="331"/>
    </row>
    <row r="99" spans="1:7" x14ac:dyDescent="0.25">
      <c r="A99" s="344"/>
      <c r="B99" s="416"/>
      <c r="C99" s="330"/>
      <c r="D99" s="259"/>
      <c r="F99" s="259"/>
      <c r="G99" s="331"/>
    </row>
    <row r="100" spans="1:7" x14ac:dyDescent="0.25">
      <c r="A100" s="344"/>
      <c r="B100" s="416"/>
      <c r="C100" s="330" t="s">
        <v>371</v>
      </c>
      <c r="D100" s="259"/>
      <c r="F100" s="259"/>
      <c r="G100" s="331"/>
    </row>
    <row r="101" spans="1:7" x14ac:dyDescent="0.25">
      <c r="A101" s="344"/>
      <c r="B101" s="416"/>
      <c r="C101" s="330"/>
      <c r="D101" s="259"/>
      <c r="F101" s="259"/>
      <c r="G101" s="331"/>
    </row>
    <row r="102" spans="1:7" ht="16.2" x14ac:dyDescent="0.25">
      <c r="A102" s="344">
        <v>7</v>
      </c>
      <c r="B102" s="416"/>
      <c r="C102" s="330" t="s">
        <v>372</v>
      </c>
      <c r="D102" s="259" t="s">
        <v>948</v>
      </c>
      <c r="E102" s="312">
        <v>104</v>
      </c>
      <c r="F102" s="259"/>
      <c r="G102" s="329"/>
    </row>
    <row r="103" spans="1:7" x14ac:dyDescent="0.25">
      <c r="A103" s="344"/>
      <c r="B103" s="416"/>
      <c r="C103" s="330"/>
      <c r="D103" s="259"/>
      <c r="F103" s="259"/>
      <c r="G103" s="331"/>
    </row>
    <row r="104" spans="1:7" x14ac:dyDescent="0.25">
      <c r="A104" s="344">
        <v>8</v>
      </c>
      <c r="B104" s="416"/>
      <c r="C104" s="330" t="s">
        <v>373</v>
      </c>
      <c r="D104" s="259" t="s">
        <v>165</v>
      </c>
      <c r="E104" s="312">
        <v>0</v>
      </c>
      <c r="F104" s="259"/>
      <c r="G104" s="331"/>
    </row>
    <row r="105" spans="1:7" x14ac:dyDescent="0.25">
      <c r="A105" s="344"/>
      <c r="B105" s="416"/>
      <c r="C105" s="330"/>
      <c r="D105" s="259"/>
      <c r="F105" s="259"/>
      <c r="G105" s="331"/>
    </row>
    <row r="106" spans="1:7" x14ac:dyDescent="0.25">
      <c r="A106" s="344">
        <v>9</v>
      </c>
      <c r="B106" s="416"/>
      <c r="C106" s="330" t="s">
        <v>374</v>
      </c>
      <c r="D106" s="259" t="s">
        <v>52</v>
      </c>
      <c r="E106" s="312">
        <v>1</v>
      </c>
      <c r="F106" s="259"/>
      <c r="G106" s="331"/>
    </row>
    <row r="107" spans="1:7" x14ac:dyDescent="0.25">
      <c r="A107" s="344"/>
      <c r="B107" s="416"/>
      <c r="C107" s="330"/>
      <c r="D107" s="259"/>
      <c r="F107" s="259"/>
      <c r="G107" s="331"/>
    </row>
    <row r="108" spans="1:7" ht="27.6" x14ac:dyDescent="0.25">
      <c r="A108" s="344"/>
      <c r="B108" s="416"/>
      <c r="C108" s="330" t="s">
        <v>375</v>
      </c>
      <c r="D108" s="259"/>
      <c r="F108" s="259"/>
      <c r="G108" s="331"/>
    </row>
    <row r="109" spans="1:7" x14ac:dyDescent="0.25">
      <c r="A109" s="344"/>
      <c r="B109" s="416"/>
      <c r="C109" s="330"/>
      <c r="D109" s="259"/>
      <c r="F109" s="259"/>
      <c r="G109" s="331"/>
    </row>
    <row r="110" spans="1:7" ht="16.2" x14ac:dyDescent="0.25">
      <c r="A110" s="344">
        <v>10</v>
      </c>
      <c r="B110" s="416"/>
      <c r="C110" s="330" t="s">
        <v>376</v>
      </c>
      <c r="D110" s="259" t="s">
        <v>946</v>
      </c>
      <c r="E110" s="312">
        <v>13</v>
      </c>
      <c r="F110" s="259"/>
      <c r="G110" s="329"/>
    </row>
    <row r="111" spans="1:7" x14ac:dyDescent="0.25">
      <c r="A111" s="344"/>
      <c r="B111" s="416"/>
      <c r="C111" s="330"/>
      <c r="D111" s="259"/>
      <c r="F111" s="259"/>
      <c r="G111" s="331"/>
    </row>
    <row r="112" spans="1:7" ht="16.2" x14ac:dyDescent="0.25">
      <c r="A112" s="344">
        <v>11</v>
      </c>
      <c r="B112" s="416"/>
      <c r="C112" s="330" t="s">
        <v>377</v>
      </c>
      <c r="D112" s="259" t="s">
        <v>946</v>
      </c>
      <c r="E112" s="312">
        <v>4</v>
      </c>
      <c r="F112" s="259"/>
      <c r="G112" s="331"/>
    </row>
    <row r="113" spans="1:7" x14ac:dyDescent="0.25">
      <c r="A113" s="344"/>
      <c r="B113" s="416"/>
      <c r="C113" s="330"/>
      <c r="D113" s="259"/>
      <c r="F113" s="259"/>
      <c r="G113" s="331"/>
    </row>
    <row r="114" spans="1:7" x14ac:dyDescent="0.25">
      <c r="A114" s="344"/>
      <c r="B114" s="416"/>
      <c r="C114" s="330" t="s">
        <v>378</v>
      </c>
      <c r="D114" s="259"/>
      <c r="F114" s="259"/>
      <c r="G114" s="331"/>
    </row>
    <row r="115" spans="1:7" x14ac:dyDescent="0.25">
      <c r="A115" s="344"/>
      <c r="B115" s="416"/>
      <c r="C115" s="330"/>
      <c r="D115" s="259"/>
      <c r="F115" s="259"/>
      <c r="G115" s="331"/>
    </row>
    <row r="116" spans="1:7" ht="16.2" x14ac:dyDescent="0.25">
      <c r="A116" s="344">
        <v>12</v>
      </c>
      <c r="B116" s="416"/>
      <c r="C116" s="330" t="s">
        <v>379</v>
      </c>
      <c r="D116" s="259" t="s">
        <v>946</v>
      </c>
      <c r="E116" s="312">
        <v>6</v>
      </c>
      <c r="F116" s="259"/>
      <c r="G116" s="329"/>
    </row>
    <row r="117" spans="1:7" x14ac:dyDescent="0.25">
      <c r="A117" s="345"/>
      <c r="B117" s="417"/>
      <c r="C117" s="332"/>
      <c r="D117" s="333"/>
      <c r="E117" s="334"/>
      <c r="F117" s="333"/>
      <c r="G117" s="335"/>
    </row>
    <row r="118" spans="1:7" x14ac:dyDescent="0.25">
      <c r="A118" s="348"/>
      <c r="B118" s="418"/>
      <c r="C118" s="336" t="s">
        <v>53</v>
      </c>
      <c r="D118" s="337"/>
      <c r="E118" s="338"/>
      <c r="F118" s="337"/>
      <c r="G118" s="339"/>
    </row>
    <row r="119" spans="1:7" x14ac:dyDescent="0.25">
      <c r="A119" s="344"/>
      <c r="B119" s="416"/>
      <c r="C119" s="330"/>
      <c r="D119" s="259"/>
      <c r="F119" s="259"/>
      <c r="G119" s="331"/>
    </row>
    <row r="120" spans="1:7" x14ac:dyDescent="0.25">
      <c r="A120" s="344">
        <v>13</v>
      </c>
      <c r="B120" s="416"/>
      <c r="C120" s="330" t="s">
        <v>380</v>
      </c>
      <c r="D120" s="259" t="s">
        <v>45</v>
      </c>
      <c r="E120" s="312">
        <v>9</v>
      </c>
      <c r="F120" s="259"/>
      <c r="G120" s="329"/>
    </row>
    <row r="121" spans="1:7" x14ac:dyDescent="0.25">
      <c r="A121" s="344"/>
      <c r="B121" s="416"/>
      <c r="C121" s="330"/>
      <c r="D121" s="259"/>
      <c r="F121" s="259"/>
      <c r="G121" s="331"/>
    </row>
    <row r="122" spans="1:7" x14ac:dyDescent="0.25">
      <c r="A122" s="344"/>
      <c r="B122" s="416"/>
      <c r="C122" s="330" t="s">
        <v>381</v>
      </c>
      <c r="D122" s="259"/>
      <c r="F122" s="259"/>
      <c r="G122" s="331"/>
    </row>
    <row r="123" spans="1:7" x14ac:dyDescent="0.25">
      <c r="A123" s="344"/>
      <c r="B123" s="416"/>
      <c r="C123" s="330"/>
      <c r="D123" s="259"/>
      <c r="F123" s="259"/>
      <c r="G123" s="331"/>
    </row>
    <row r="124" spans="1:7" x14ac:dyDescent="0.25">
      <c r="A124" s="344"/>
      <c r="B124" s="344"/>
      <c r="C124" s="275" t="s">
        <v>382</v>
      </c>
      <c r="D124" s="259"/>
      <c r="E124" s="259"/>
      <c r="F124" s="259"/>
      <c r="G124" s="434"/>
    </row>
    <row r="125" spans="1:7" x14ac:dyDescent="0.25">
      <c r="A125" s="344"/>
      <c r="B125" s="416"/>
      <c r="C125" s="330"/>
      <c r="D125" s="259"/>
      <c r="F125" s="259"/>
      <c r="G125" s="331"/>
    </row>
    <row r="126" spans="1:7" ht="16.2" x14ac:dyDescent="0.25">
      <c r="A126" s="344">
        <v>14</v>
      </c>
      <c r="B126" s="416"/>
      <c r="C126" s="330" t="s">
        <v>383</v>
      </c>
      <c r="D126" s="259" t="s">
        <v>948</v>
      </c>
      <c r="E126" s="312">
        <v>155</v>
      </c>
      <c r="F126" s="259"/>
      <c r="G126" s="329"/>
    </row>
    <row r="127" spans="1:7" x14ac:dyDescent="0.25">
      <c r="A127" s="344"/>
      <c r="B127" s="416"/>
      <c r="C127" s="330"/>
      <c r="D127" s="259"/>
      <c r="F127" s="259"/>
      <c r="G127" s="331"/>
    </row>
    <row r="128" spans="1:7" ht="27.6" x14ac:dyDescent="0.25">
      <c r="A128" s="344">
        <v>15</v>
      </c>
      <c r="B128" s="416"/>
      <c r="C128" s="330" t="s">
        <v>384</v>
      </c>
      <c r="D128" s="259" t="s">
        <v>948</v>
      </c>
      <c r="E128" s="312">
        <v>60</v>
      </c>
      <c r="F128" s="259"/>
      <c r="G128" s="331"/>
    </row>
    <row r="129" spans="1:7" x14ac:dyDescent="0.25">
      <c r="A129" s="344"/>
      <c r="B129" s="416"/>
      <c r="C129" s="330"/>
      <c r="D129" s="259"/>
      <c r="F129" s="259"/>
      <c r="G129" s="331"/>
    </row>
    <row r="130" spans="1:7" x14ac:dyDescent="0.25">
      <c r="A130" s="344"/>
      <c r="B130" s="416"/>
      <c r="C130" s="330" t="s">
        <v>385</v>
      </c>
      <c r="D130" s="259"/>
      <c r="F130" s="259"/>
      <c r="G130" s="331"/>
    </row>
    <row r="131" spans="1:7" x14ac:dyDescent="0.25">
      <c r="A131" s="344"/>
      <c r="B131" s="416"/>
      <c r="C131" s="330"/>
      <c r="D131" s="259"/>
      <c r="F131" s="259"/>
      <c r="G131" s="331"/>
    </row>
    <row r="132" spans="1:7" ht="16.2" x14ac:dyDescent="0.25">
      <c r="A132" s="344">
        <v>16</v>
      </c>
      <c r="B132" s="416"/>
      <c r="C132" s="330" t="s">
        <v>386</v>
      </c>
      <c r="D132" s="259" t="s">
        <v>948</v>
      </c>
      <c r="E132" s="312">
        <v>155</v>
      </c>
      <c r="F132" s="259"/>
      <c r="G132" s="329"/>
    </row>
    <row r="133" spans="1:7" x14ac:dyDescent="0.25">
      <c r="A133" s="344"/>
      <c r="B133" s="416"/>
      <c r="C133" s="330"/>
      <c r="D133" s="259"/>
      <c r="F133" s="259"/>
      <c r="G133" s="331"/>
    </row>
    <row r="134" spans="1:7" ht="27.6" x14ac:dyDescent="0.25">
      <c r="A134" s="344">
        <v>17</v>
      </c>
      <c r="B134" s="416"/>
      <c r="C134" s="330" t="s">
        <v>384</v>
      </c>
      <c r="D134" s="259" t="s">
        <v>948</v>
      </c>
      <c r="E134" s="312">
        <v>60</v>
      </c>
      <c r="F134" s="259"/>
      <c r="G134" s="331"/>
    </row>
    <row r="135" spans="1:7" x14ac:dyDescent="0.25">
      <c r="A135" s="344"/>
      <c r="B135" s="416"/>
      <c r="C135" s="330"/>
      <c r="D135" s="259"/>
      <c r="F135" s="259"/>
      <c r="G135" s="331"/>
    </row>
    <row r="136" spans="1:7" x14ac:dyDescent="0.25">
      <c r="A136" s="344"/>
      <c r="B136" s="416" t="s">
        <v>959</v>
      </c>
      <c r="C136" s="330" t="s">
        <v>387</v>
      </c>
      <c r="D136" s="259"/>
      <c r="F136" s="259"/>
      <c r="G136" s="331"/>
    </row>
    <row r="137" spans="1:7" x14ac:dyDescent="0.25">
      <c r="A137" s="344"/>
      <c r="B137" s="416" t="s">
        <v>961</v>
      </c>
      <c r="C137" s="330"/>
      <c r="D137" s="259"/>
      <c r="F137" s="259"/>
      <c r="G137" s="331"/>
    </row>
    <row r="138" spans="1:7" x14ac:dyDescent="0.25">
      <c r="A138" s="344"/>
      <c r="B138" s="416"/>
      <c r="C138" s="330" t="s">
        <v>388</v>
      </c>
      <c r="D138" s="259"/>
      <c r="F138" s="259"/>
      <c r="G138" s="331"/>
    </row>
    <row r="139" spans="1:7" x14ac:dyDescent="0.25">
      <c r="A139" s="344"/>
      <c r="B139" s="416"/>
      <c r="C139" s="330"/>
      <c r="D139" s="259"/>
      <c r="F139" s="259"/>
      <c r="G139" s="331"/>
    </row>
    <row r="140" spans="1:7" x14ac:dyDescent="0.25">
      <c r="A140" s="344"/>
      <c r="B140" s="416"/>
      <c r="C140" s="330" t="s">
        <v>389</v>
      </c>
      <c r="D140" s="259"/>
      <c r="F140" s="259"/>
      <c r="G140" s="331"/>
    </row>
    <row r="141" spans="1:7" x14ac:dyDescent="0.25">
      <c r="A141" s="344"/>
      <c r="B141" s="416"/>
      <c r="C141" s="330"/>
      <c r="D141" s="259"/>
      <c r="F141" s="259"/>
      <c r="G141" s="331"/>
    </row>
    <row r="142" spans="1:7" ht="16.2" x14ac:dyDescent="0.25">
      <c r="A142" s="344">
        <v>18</v>
      </c>
      <c r="B142" s="416"/>
      <c r="C142" s="330" t="s">
        <v>390</v>
      </c>
      <c r="D142" s="259" t="s">
        <v>946</v>
      </c>
      <c r="E142" s="312">
        <v>3</v>
      </c>
      <c r="F142" s="260"/>
      <c r="G142" s="329"/>
    </row>
    <row r="143" spans="1:7" x14ac:dyDescent="0.25">
      <c r="A143" s="344"/>
      <c r="B143" s="416"/>
      <c r="C143" s="330"/>
      <c r="D143" s="259"/>
      <c r="F143" s="259"/>
      <c r="G143" s="331"/>
    </row>
    <row r="144" spans="1:7" x14ac:dyDescent="0.25">
      <c r="A144" s="344"/>
      <c r="B144" s="416"/>
      <c r="C144" s="330" t="s">
        <v>391</v>
      </c>
      <c r="D144" s="259"/>
      <c r="F144" s="259"/>
      <c r="G144" s="331"/>
    </row>
    <row r="145" spans="1:7" x14ac:dyDescent="0.25">
      <c r="A145" s="344"/>
      <c r="B145" s="416"/>
      <c r="C145" s="330"/>
      <c r="D145" s="259"/>
      <c r="F145" s="259"/>
      <c r="G145" s="331"/>
    </row>
    <row r="146" spans="1:7" x14ac:dyDescent="0.25">
      <c r="A146" s="344"/>
      <c r="B146" s="416"/>
      <c r="C146" s="330" t="s">
        <v>392</v>
      </c>
      <c r="D146" s="259"/>
      <c r="F146" s="259"/>
      <c r="G146" s="331"/>
    </row>
    <row r="147" spans="1:7" x14ac:dyDescent="0.25">
      <c r="A147" s="344"/>
      <c r="B147" s="416"/>
      <c r="C147" s="330"/>
      <c r="D147" s="259"/>
      <c r="F147" s="259"/>
      <c r="G147" s="331"/>
    </row>
    <row r="148" spans="1:7" ht="16.2" x14ac:dyDescent="0.25">
      <c r="A148" s="344">
        <v>19</v>
      </c>
      <c r="B148" s="416"/>
      <c r="C148" s="330" t="s">
        <v>393</v>
      </c>
      <c r="D148" s="259" t="s">
        <v>946</v>
      </c>
      <c r="E148" s="312">
        <v>13</v>
      </c>
      <c r="F148" s="260"/>
      <c r="G148" s="329"/>
    </row>
    <row r="149" spans="1:7" x14ac:dyDescent="0.25">
      <c r="A149" s="344"/>
      <c r="B149" s="416"/>
      <c r="C149" s="330"/>
      <c r="D149" s="259"/>
      <c r="F149" s="259"/>
      <c r="G149" s="331"/>
    </row>
    <row r="150" spans="1:7" x14ac:dyDescent="0.25">
      <c r="A150" s="344"/>
      <c r="B150" s="416"/>
      <c r="C150" s="330" t="s">
        <v>394</v>
      </c>
      <c r="D150" s="259"/>
      <c r="F150" s="259"/>
      <c r="G150" s="331"/>
    </row>
    <row r="151" spans="1:7" x14ac:dyDescent="0.25">
      <c r="A151" s="344"/>
      <c r="B151" s="416"/>
      <c r="C151" s="330"/>
      <c r="D151" s="259"/>
      <c r="F151" s="259"/>
      <c r="G151" s="331"/>
    </row>
    <row r="152" spans="1:7" x14ac:dyDescent="0.25">
      <c r="A152" s="344"/>
      <c r="B152" s="416"/>
      <c r="C152" s="330" t="s">
        <v>395</v>
      </c>
      <c r="D152" s="259"/>
      <c r="F152" s="259"/>
      <c r="G152" s="331"/>
    </row>
    <row r="153" spans="1:7" x14ac:dyDescent="0.25">
      <c r="A153" s="344"/>
      <c r="B153" s="416"/>
      <c r="C153" s="330"/>
      <c r="D153" s="259"/>
      <c r="F153" s="259"/>
      <c r="G153" s="331"/>
    </row>
    <row r="154" spans="1:7" x14ac:dyDescent="0.25">
      <c r="A154" s="344">
        <v>20</v>
      </c>
      <c r="B154" s="416"/>
      <c r="C154" s="330" t="s">
        <v>397</v>
      </c>
      <c r="D154" s="259" t="s">
        <v>396</v>
      </c>
      <c r="E154" s="312">
        <v>0.14000000000000001</v>
      </c>
      <c r="F154" s="260"/>
      <c r="G154" s="329"/>
    </row>
    <row r="155" spans="1:7" x14ac:dyDescent="0.25">
      <c r="A155" s="344"/>
      <c r="B155" s="416"/>
      <c r="C155" s="330"/>
      <c r="D155" s="259"/>
      <c r="F155" s="259"/>
      <c r="G155" s="331"/>
    </row>
    <row r="156" spans="1:7" x14ac:dyDescent="0.25">
      <c r="A156" s="344"/>
      <c r="B156" s="416"/>
      <c r="C156" s="330" t="s">
        <v>398</v>
      </c>
      <c r="D156" s="259"/>
      <c r="F156" s="259"/>
      <c r="G156" s="331"/>
    </row>
    <row r="157" spans="1:7" x14ac:dyDescent="0.25">
      <c r="A157" s="344"/>
      <c r="B157" s="416"/>
      <c r="C157" s="330"/>
      <c r="D157" s="259"/>
      <c r="F157" s="259"/>
      <c r="G157" s="331"/>
    </row>
    <row r="158" spans="1:7" x14ac:dyDescent="0.25">
      <c r="A158" s="344">
        <v>21</v>
      </c>
      <c r="B158" s="416"/>
      <c r="C158" s="330" t="s">
        <v>399</v>
      </c>
      <c r="D158" s="259" t="s">
        <v>396</v>
      </c>
      <c r="E158" s="312">
        <v>0.21</v>
      </c>
      <c r="F158" s="260"/>
      <c r="G158" s="329"/>
    </row>
    <row r="159" spans="1:7" x14ac:dyDescent="0.25">
      <c r="A159" s="344"/>
      <c r="B159" s="416"/>
      <c r="C159" s="330"/>
      <c r="D159" s="259"/>
      <c r="F159" s="259"/>
      <c r="G159" s="331"/>
    </row>
    <row r="160" spans="1:7" x14ac:dyDescent="0.25">
      <c r="A160" s="344"/>
      <c r="B160" s="416"/>
      <c r="C160" s="330" t="s">
        <v>400</v>
      </c>
      <c r="D160" s="259"/>
      <c r="F160" s="259"/>
      <c r="G160" s="331"/>
    </row>
    <row r="161" spans="1:7" x14ac:dyDescent="0.25">
      <c r="A161" s="344"/>
      <c r="B161" s="416"/>
      <c r="C161" s="330"/>
      <c r="D161" s="259"/>
      <c r="F161" s="259"/>
      <c r="G161" s="331"/>
    </row>
    <row r="162" spans="1:7" ht="54" customHeight="1" x14ac:dyDescent="0.25">
      <c r="A162" s="344">
        <v>22</v>
      </c>
      <c r="B162" s="416"/>
      <c r="C162" s="330" t="s">
        <v>402</v>
      </c>
      <c r="D162" s="259" t="s">
        <v>401</v>
      </c>
      <c r="E162" s="312">
        <v>4</v>
      </c>
      <c r="F162" s="259"/>
      <c r="G162" s="329"/>
    </row>
    <row r="163" spans="1:7" x14ac:dyDescent="0.25">
      <c r="A163" s="344"/>
      <c r="B163" s="416"/>
      <c r="C163" s="330"/>
      <c r="D163" s="259"/>
      <c r="F163" s="259"/>
      <c r="G163" s="331"/>
    </row>
    <row r="164" spans="1:7" x14ac:dyDescent="0.25">
      <c r="A164" s="344"/>
      <c r="B164" s="416"/>
      <c r="C164" s="330" t="s">
        <v>403</v>
      </c>
      <c r="D164" s="259"/>
      <c r="F164" s="259"/>
      <c r="G164" s="331"/>
    </row>
    <row r="165" spans="1:7" x14ac:dyDescent="0.25">
      <c r="A165" s="344"/>
      <c r="B165" s="416"/>
      <c r="C165" s="330"/>
      <c r="D165" s="259"/>
      <c r="F165" s="259"/>
      <c r="G165" s="331"/>
    </row>
    <row r="166" spans="1:7" x14ac:dyDescent="0.25">
      <c r="A166" s="344"/>
      <c r="B166" s="416"/>
      <c r="C166" s="330" t="s">
        <v>404</v>
      </c>
      <c r="D166" s="259"/>
      <c r="F166" s="259"/>
      <c r="G166" s="331"/>
    </row>
    <row r="167" spans="1:7" x14ac:dyDescent="0.25">
      <c r="A167" s="344"/>
      <c r="B167" s="416"/>
      <c r="C167" s="330"/>
      <c r="D167" s="259"/>
      <c r="F167" s="259"/>
      <c r="G167" s="331"/>
    </row>
    <row r="168" spans="1:7" x14ac:dyDescent="0.25">
      <c r="A168" s="344">
        <v>23</v>
      </c>
      <c r="B168" s="416"/>
      <c r="C168" s="330" t="s">
        <v>405</v>
      </c>
      <c r="D168" s="259" t="s">
        <v>44</v>
      </c>
      <c r="E168" s="312">
        <v>4</v>
      </c>
      <c r="F168" s="259"/>
      <c r="G168" s="331"/>
    </row>
    <row r="169" spans="1:7" x14ac:dyDescent="0.25">
      <c r="A169" s="344"/>
      <c r="B169" s="416"/>
      <c r="C169" s="330"/>
      <c r="D169" s="259"/>
      <c r="F169" s="259"/>
      <c r="G169" s="331"/>
    </row>
    <row r="170" spans="1:7" x14ac:dyDescent="0.25">
      <c r="A170" s="344"/>
      <c r="B170" s="416"/>
      <c r="C170" s="330" t="s">
        <v>406</v>
      </c>
      <c r="D170" s="259"/>
      <c r="F170" s="259"/>
      <c r="G170" s="331"/>
    </row>
    <row r="171" spans="1:7" x14ac:dyDescent="0.25">
      <c r="A171" s="344"/>
      <c r="B171" s="416"/>
      <c r="C171" s="330"/>
      <c r="D171" s="259"/>
      <c r="F171" s="259"/>
      <c r="G171" s="331"/>
    </row>
    <row r="172" spans="1:7" x14ac:dyDescent="0.25">
      <c r="A172" s="344"/>
      <c r="B172" s="416"/>
      <c r="C172" s="330" t="s">
        <v>48</v>
      </c>
      <c r="D172" s="259"/>
      <c r="F172" s="259"/>
      <c r="G172" s="331"/>
    </row>
    <row r="173" spans="1:7" x14ac:dyDescent="0.25">
      <c r="A173" s="344"/>
      <c r="B173" s="416"/>
      <c r="C173" s="330"/>
      <c r="D173" s="259"/>
      <c r="F173" s="259"/>
      <c r="G173" s="331"/>
    </row>
    <row r="174" spans="1:7" ht="16.2" x14ac:dyDescent="0.25">
      <c r="A174" s="344">
        <v>24</v>
      </c>
      <c r="B174" s="416"/>
      <c r="C174" s="330" t="s">
        <v>407</v>
      </c>
      <c r="D174" s="259" t="s">
        <v>948</v>
      </c>
      <c r="E174" s="312">
        <v>47</v>
      </c>
      <c r="F174" s="259"/>
      <c r="G174" s="329"/>
    </row>
    <row r="175" spans="1:7" x14ac:dyDescent="0.25">
      <c r="A175" s="344"/>
      <c r="B175" s="416"/>
      <c r="C175" s="330"/>
      <c r="D175" s="259"/>
      <c r="F175" s="259"/>
      <c r="G175" s="331"/>
    </row>
    <row r="176" spans="1:7" ht="16.2" x14ac:dyDescent="0.25">
      <c r="A176" s="344">
        <v>25</v>
      </c>
      <c r="B176" s="416"/>
      <c r="C176" s="330" t="s">
        <v>408</v>
      </c>
      <c r="D176" s="259" t="s">
        <v>948</v>
      </c>
      <c r="E176" s="312">
        <v>3</v>
      </c>
      <c r="F176" s="259"/>
      <c r="G176" s="329"/>
    </row>
    <row r="177" spans="1:7" x14ac:dyDescent="0.25">
      <c r="A177" s="344"/>
      <c r="B177" s="416"/>
      <c r="C177" s="330"/>
      <c r="D177" s="259"/>
      <c r="F177" s="259"/>
      <c r="G177" s="331"/>
    </row>
    <row r="178" spans="1:7" x14ac:dyDescent="0.25">
      <c r="A178" s="344"/>
      <c r="B178" s="416"/>
      <c r="C178" s="330" t="s">
        <v>56</v>
      </c>
      <c r="D178" s="259"/>
      <c r="F178" s="259"/>
      <c r="G178" s="331"/>
    </row>
    <row r="179" spans="1:7" x14ac:dyDescent="0.25">
      <c r="A179" s="344"/>
      <c r="B179" s="416"/>
      <c r="C179" s="330"/>
      <c r="D179" s="259"/>
      <c r="F179" s="259"/>
      <c r="G179" s="331"/>
    </row>
    <row r="180" spans="1:7" x14ac:dyDescent="0.25">
      <c r="A180" s="344"/>
      <c r="B180" s="416"/>
      <c r="C180" s="330" t="s">
        <v>57</v>
      </c>
      <c r="D180" s="259"/>
      <c r="F180" s="259"/>
      <c r="G180" s="331"/>
    </row>
    <row r="181" spans="1:7" x14ac:dyDescent="0.25">
      <c r="A181" s="344">
        <v>26</v>
      </c>
      <c r="B181" s="416"/>
      <c r="C181" s="330"/>
      <c r="D181" s="259"/>
      <c r="F181" s="259"/>
      <c r="G181" s="331"/>
    </row>
    <row r="182" spans="1:7" x14ac:dyDescent="0.25">
      <c r="A182" s="344"/>
      <c r="B182" s="416"/>
      <c r="C182" s="330" t="s">
        <v>409</v>
      </c>
      <c r="D182" s="259" t="s">
        <v>44</v>
      </c>
      <c r="E182" s="312">
        <v>547</v>
      </c>
      <c r="F182" s="259"/>
      <c r="G182" s="329"/>
    </row>
    <row r="183" spans="1:7" x14ac:dyDescent="0.25">
      <c r="A183" s="344"/>
      <c r="B183" s="416"/>
      <c r="C183" s="330"/>
      <c r="D183" s="259"/>
      <c r="F183" s="259"/>
      <c r="G183" s="331"/>
    </row>
    <row r="184" spans="1:7" x14ac:dyDescent="0.25">
      <c r="A184" s="344">
        <v>27</v>
      </c>
      <c r="B184" s="416"/>
      <c r="C184" s="330" t="s">
        <v>410</v>
      </c>
      <c r="D184" s="259" t="s">
        <v>44</v>
      </c>
      <c r="E184" s="312">
        <v>24</v>
      </c>
      <c r="F184" s="259"/>
      <c r="G184" s="331"/>
    </row>
    <row r="185" spans="1:7" x14ac:dyDescent="0.25">
      <c r="A185" s="344"/>
      <c r="B185" s="416"/>
      <c r="C185" s="330"/>
      <c r="D185" s="259"/>
      <c r="F185" s="259"/>
      <c r="G185" s="331"/>
    </row>
    <row r="186" spans="1:7" x14ac:dyDescent="0.25">
      <c r="A186" s="344"/>
      <c r="B186" s="416"/>
      <c r="C186" s="330" t="s">
        <v>411</v>
      </c>
      <c r="D186" s="259"/>
      <c r="F186" s="259"/>
      <c r="G186" s="331"/>
    </row>
    <row r="187" spans="1:7" x14ac:dyDescent="0.25">
      <c r="A187" s="344"/>
      <c r="B187" s="416"/>
      <c r="C187" s="330"/>
      <c r="D187" s="259"/>
      <c r="F187" s="259"/>
      <c r="G187" s="331"/>
    </row>
    <row r="188" spans="1:7" ht="27.6" x14ac:dyDescent="0.25">
      <c r="A188" s="344"/>
      <c r="B188" s="416"/>
      <c r="C188" s="330" t="s">
        <v>412</v>
      </c>
      <c r="D188" s="259"/>
      <c r="F188" s="259"/>
      <c r="G188" s="331"/>
    </row>
    <row r="189" spans="1:7" x14ac:dyDescent="0.25">
      <c r="A189" s="344"/>
      <c r="B189" s="416"/>
      <c r="C189" s="330"/>
      <c r="D189" s="259"/>
      <c r="F189" s="259"/>
      <c r="G189" s="331"/>
    </row>
    <row r="190" spans="1:7" ht="16.2" x14ac:dyDescent="0.25">
      <c r="A190" s="344">
        <v>28</v>
      </c>
      <c r="B190" s="416"/>
      <c r="C190" s="330" t="s">
        <v>413</v>
      </c>
      <c r="D190" s="259" t="s">
        <v>948</v>
      </c>
      <c r="E190" s="312">
        <v>13</v>
      </c>
      <c r="F190" s="259"/>
      <c r="G190" s="329"/>
    </row>
    <row r="191" spans="1:7" x14ac:dyDescent="0.25">
      <c r="A191" s="345"/>
      <c r="B191" s="417"/>
      <c r="C191" s="332"/>
      <c r="D191" s="333"/>
      <c r="F191" s="333"/>
      <c r="G191" s="331"/>
    </row>
    <row r="192" spans="1:7" x14ac:dyDescent="0.25">
      <c r="A192" s="340"/>
      <c r="B192" s="424"/>
      <c r="C192" s="341"/>
      <c r="D192" s="342"/>
      <c r="E192" s="342"/>
      <c r="F192" s="342"/>
      <c r="G192" s="343"/>
    </row>
    <row r="193" spans="1:7" x14ac:dyDescent="0.25">
      <c r="C193" s="312"/>
    </row>
    <row r="194" spans="1:7" x14ac:dyDescent="0.25">
      <c r="A194" s="313"/>
      <c r="B194" s="313"/>
      <c r="C194" s="314"/>
      <c r="D194" s="315"/>
      <c r="E194" s="316"/>
      <c r="F194" s="200"/>
      <c r="G194" s="218"/>
    </row>
    <row r="195" spans="1:7" x14ac:dyDescent="0.25">
      <c r="A195" s="202" t="s">
        <v>52</v>
      </c>
      <c r="B195" s="202" t="s">
        <v>952</v>
      </c>
      <c r="C195" s="203" t="s">
        <v>147</v>
      </c>
      <c r="D195" s="204" t="s">
        <v>148</v>
      </c>
      <c r="E195" s="205" t="s">
        <v>149</v>
      </c>
      <c r="F195" s="205" t="s">
        <v>194</v>
      </c>
      <c r="G195" s="219"/>
    </row>
    <row r="196" spans="1:7" x14ac:dyDescent="0.25">
      <c r="A196" s="202"/>
      <c r="B196" s="202" t="s">
        <v>950</v>
      </c>
      <c r="C196" s="203"/>
      <c r="D196" s="204"/>
      <c r="E196" s="205"/>
      <c r="F196" s="220"/>
      <c r="G196" s="221"/>
    </row>
    <row r="197" spans="1:7" x14ac:dyDescent="0.25">
      <c r="A197" s="202"/>
      <c r="B197" s="202"/>
      <c r="C197" s="203"/>
      <c r="D197" s="206"/>
      <c r="E197" s="206"/>
      <c r="F197" s="206" t="s">
        <v>151</v>
      </c>
      <c r="G197" s="222" t="s">
        <v>152</v>
      </c>
    </row>
    <row r="198" spans="1:7" x14ac:dyDescent="0.25">
      <c r="A198" s="209"/>
      <c r="B198" s="209"/>
      <c r="C198" s="210"/>
      <c r="D198" s="211">
        <v>1</v>
      </c>
      <c r="E198" s="211">
        <v>2</v>
      </c>
      <c r="F198" s="211">
        <v>3</v>
      </c>
      <c r="G198" s="211">
        <f>+F198+1</f>
        <v>4</v>
      </c>
    </row>
    <row r="199" spans="1:7" x14ac:dyDescent="0.25">
      <c r="A199" s="223"/>
      <c r="B199" s="223"/>
      <c r="C199" s="224"/>
      <c r="D199" s="225"/>
      <c r="E199" s="226"/>
      <c r="F199" s="226"/>
      <c r="G199" s="227" t="s">
        <v>153</v>
      </c>
    </row>
    <row r="200" spans="1:7" x14ac:dyDescent="0.25">
      <c r="A200" s="344"/>
      <c r="C200" s="337"/>
      <c r="D200" s="259"/>
      <c r="F200" s="260"/>
      <c r="G200" s="260"/>
    </row>
    <row r="201" spans="1:7" x14ac:dyDescent="0.25">
      <c r="A201" s="344"/>
      <c r="C201" s="275" t="s">
        <v>414</v>
      </c>
      <c r="D201" s="259"/>
      <c r="F201" s="259"/>
      <c r="G201" s="259"/>
    </row>
    <row r="202" spans="1:7" x14ac:dyDescent="0.25">
      <c r="A202" s="344"/>
      <c r="C202" s="275"/>
      <c r="D202" s="259"/>
      <c r="F202" s="259"/>
      <c r="G202" s="259"/>
    </row>
    <row r="203" spans="1:7" x14ac:dyDescent="0.25">
      <c r="A203" s="344"/>
      <c r="C203" s="275" t="s">
        <v>117</v>
      </c>
      <c r="D203" s="259"/>
      <c r="F203" s="259"/>
      <c r="G203" s="259"/>
    </row>
    <row r="204" spans="1:7" x14ac:dyDescent="0.25">
      <c r="A204" s="344"/>
      <c r="C204" s="275"/>
      <c r="D204" s="259"/>
      <c r="F204" s="259"/>
      <c r="G204" s="259"/>
    </row>
    <row r="205" spans="1:7" x14ac:dyDescent="0.25">
      <c r="A205" s="344"/>
      <c r="B205" s="326" t="s">
        <v>959</v>
      </c>
      <c r="C205" s="275" t="s">
        <v>387</v>
      </c>
      <c r="D205" s="259"/>
      <c r="F205" s="259"/>
      <c r="G205" s="259"/>
    </row>
    <row r="206" spans="1:7" x14ac:dyDescent="0.25">
      <c r="A206" s="344"/>
      <c r="B206" s="326" t="s">
        <v>961</v>
      </c>
      <c r="C206" s="275"/>
      <c r="D206" s="259"/>
      <c r="F206" s="259"/>
      <c r="G206" s="259"/>
    </row>
    <row r="207" spans="1:7" ht="27.6" x14ac:dyDescent="0.25">
      <c r="A207" s="344"/>
      <c r="C207" s="275" t="s">
        <v>415</v>
      </c>
      <c r="D207" s="259"/>
      <c r="F207" s="259"/>
      <c r="G207" s="259"/>
    </row>
    <row r="208" spans="1:7" x14ac:dyDescent="0.25">
      <c r="A208" s="344"/>
      <c r="C208" s="275"/>
      <c r="D208" s="259"/>
      <c r="F208" s="259"/>
      <c r="G208" s="259"/>
    </row>
    <row r="209" spans="1:7" x14ac:dyDescent="0.25">
      <c r="A209" s="344"/>
      <c r="C209" s="275" t="s">
        <v>123</v>
      </c>
      <c r="D209" s="259"/>
      <c r="F209" s="259"/>
      <c r="G209" s="259"/>
    </row>
    <row r="210" spans="1:7" x14ac:dyDescent="0.25">
      <c r="A210" s="344"/>
      <c r="C210" s="275"/>
      <c r="D210" s="259"/>
      <c r="F210" s="259"/>
      <c r="G210" s="259"/>
    </row>
    <row r="211" spans="1:7" x14ac:dyDescent="0.25">
      <c r="A211" s="344"/>
      <c r="C211" s="275" t="s">
        <v>416</v>
      </c>
      <c r="D211" s="259"/>
      <c r="F211" s="259"/>
      <c r="G211" s="259"/>
    </row>
    <row r="212" spans="1:7" x14ac:dyDescent="0.25">
      <c r="A212" s="344"/>
      <c r="C212" s="275"/>
      <c r="D212" s="259"/>
      <c r="F212" s="259"/>
      <c r="G212" s="259"/>
    </row>
    <row r="213" spans="1:7" ht="90" customHeight="1" x14ac:dyDescent="0.25">
      <c r="A213" s="344"/>
      <c r="C213" s="275" t="s">
        <v>417</v>
      </c>
      <c r="D213" s="259"/>
      <c r="F213" s="259"/>
      <c r="G213" s="259"/>
    </row>
    <row r="214" spans="1:7" x14ac:dyDescent="0.25">
      <c r="A214" s="344"/>
      <c r="C214" s="275"/>
      <c r="D214" s="259"/>
      <c r="F214" s="259"/>
      <c r="G214" s="259"/>
    </row>
    <row r="215" spans="1:7" ht="86.4" customHeight="1" x14ac:dyDescent="0.25">
      <c r="A215" s="344"/>
      <c r="C215" s="275" t="s">
        <v>418</v>
      </c>
      <c r="D215" s="259"/>
      <c r="F215" s="259"/>
      <c r="G215" s="259"/>
    </row>
    <row r="216" spans="1:7" x14ac:dyDescent="0.25">
      <c r="A216" s="344"/>
      <c r="C216" s="275"/>
      <c r="D216" s="259"/>
      <c r="F216" s="259"/>
      <c r="G216" s="259"/>
    </row>
    <row r="217" spans="1:7" x14ac:dyDescent="0.25">
      <c r="A217" s="344"/>
      <c r="C217" s="275" t="s">
        <v>419</v>
      </c>
      <c r="D217" s="259"/>
      <c r="F217" s="259"/>
      <c r="G217" s="259"/>
    </row>
    <row r="218" spans="1:7" x14ac:dyDescent="0.25">
      <c r="A218" s="344"/>
      <c r="C218" s="275"/>
      <c r="D218" s="259"/>
      <c r="F218" s="259"/>
      <c r="G218" s="259"/>
    </row>
    <row r="219" spans="1:7" ht="49.8" customHeight="1" x14ac:dyDescent="0.25">
      <c r="A219" s="344"/>
      <c r="C219" s="275" t="s">
        <v>420</v>
      </c>
      <c r="D219" s="259"/>
      <c r="F219" s="259"/>
      <c r="G219" s="259"/>
    </row>
    <row r="220" spans="1:7" x14ac:dyDescent="0.25">
      <c r="A220" s="344"/>
      <c r="C220" s="275"/>
      <c r="D220" s="259"/>
      <c r="F220" s="259"/>
      <c r="G220" s="259"/>
    </row>
    <row r="221" spans="1:7" x14ac:dyDescent="0.25">
      <c r="A221" s="344"/>
      <c r="C221" s="275" t="s">
        <v>421</v>
      </c>
      <c r="D221" s="259"/>
      <c r="F221" s="259"/>
      <c r="G221" s="259"/>
    </row>
    <row r="222" spans="1:7" x14ac:dyDescent="0.25">
      <c r="A222" s="344"/>
      <c r="C222" s="275"/>
      <c r="D222" s="259"/>
      <c r="F222" s="259"/>
      <c r="G222" s="259"/>
    </row>
    <row r="223" spans="1:7" ht="53.4" customHeight="1" x14ac:dyDescent="0.25">
      <c r="A223" s="344"/>
      <c r="C223" s="275" t="s">
        <v>422</v>
      </c>
      <c r="D223" s="259"/>
      <c r="F223" s="259"/>
      <c r="G223" s="259"/>
    </row>
    <row r="224" spans="1:7" x14ac:dyDescent="0.25">
      <c r="A224" s="344"/>
      <c r="C224" s="275"/>
      <c r="D224" s="259"/>
      <c r="F224" s="259"/>
      <c r="G224" s="259"/>
    </row>
    <row r="225" spans="1:7" x14ac:dyDescent="0.25">
      <c r="A225" s="344"/>
      <c r="C225" s="275" t="s">
        <v>423</v>
      </c>
      <c r="D225" s="259"/>
      <c r="F225" s="259"/>
      <c r="G225" s="259"/>
    </row>
    <row r="226" spans="1:7" x14ac:dyDescent="0.25">
      <c r="A226" s="344"/>
      <c r="C226" s="275"/>
      <c r="D226" s="259"/>
      <c r="F226" s="259"/>
      <c r="G226" s="259"/>
    </row>
    <row r="227" spans="1:7" ht="78" customHeight="1" x14ac:dyDescent="0.25">
      <c r="A227" s="344"/>
      <c r="C227" s="275" t="s">
        <v>424</v>
      </c>
      <c r="D227" s="259"/>
      <c r="F227" s="259"/>
      <c r="G227" s="259"/>
    </row>
    <row r="228" spans="1:7" x14ac:dyDescent="0.25">
      <c r="A228" s="344"/>
      <c r="C228" s="275"/>
      <c r="D228" s="259"/>
      <c r="F228" s="259"/>
      <c r="G228" s="259"/>
    </row>
    <row r="229" spans="1:7" ht="53.4" customHeight="1" x14ac:dyDescent="0.25">
      <c r="A229" s="344"/>
      <c r="C229" s="275" t="s">
        <v>425</v>
      </c>
      <c r="D229" s="259"/>
      <c r="F229" s="259"/>
      <c r="G229" s="259"/>
    </row>
    <row r="230" spans="1:7" x14ac:dyDescent="0.25">
      <c r="A230" s="344"/>
      <c r="C230" s="275"/>
      <c r="D230" s="259"/>
      <c r="F230" s="259"/>
      <c r="G230" s="259"/>
    </row>
    <row r="231" spans="1:7" ht="27.6" x14ac:dyDescent="0.25">
      <c r="A231" s="344"/>
      <c r="C231" s="275" t="s">
        <v>426</v>
      </c>
      <c r="D231" s="259"/>
      <c r="F231" s="259"/>
      <c r="G231" s="259"/>
    </row>
    <row r="232" spans="1:7" x14ac:dyDescent="0.25">
      <c r="A232" s="344"/>
      <c r="C232" s="275"/>
      <c r="D232" s="259"/>
      <c r="F232" s="259"/>
      <c r="G232" s="259"/>
    </row>
    <row r="233" spans="1:7" ht="86.4" customHeight="1" x14ac:dyDescent="0.25">
      <c r="A233" s="344"/>
      <c r="C233" s="275" t="s">
        <v>427</v>
      </c>
      <c r="D233" s="259"/>
      <c r="F233" s="259"/>
      <c r="G233" s="259"/>
    </row>
    <row r="234" spans="1:7" x14ac:dyDescent="0.25">
      <c r="A234" s="344"/>
      <c r="C234" s="275"/>
      <c r="D234" s="259"/>
      <c r="F234" s="259"/>
      <c r="G234" s="259"/>
    </row>
    <row r="235" spans="1:7" x14ac:dyDescent="0.25">
      <c r="A235" s="344"/>
      <c r="C235" s="275" t="s">
        <v>428</v>
      </c>
      <c r="D235" s="259"/>
      <c r="F235" s="259"/>
      <c r="G235" s="259"/>
    </row>
    <row r="236" spans="1:7" x14ac:dyDescent="0.25">
      <c r="A236" s="344"/>
      <c r="C236" s="275"/>
      <c r="D236" s="259"/>
      <c r="F236" s="259"/>
      <c r="G236" s="259"/>
    </row>
    <row r="237" spans="1:7" x14ac:dyDescent="0.25">
      <c r="A237" s="344"/>
      <c r="C237" s="275" t="s">
        <v>429</v>
      </c>
      <c r="D237" s="259"/>
      <c r="F237" s="259"/>
      <c r="G237" s="259"/>
    </row>
    <row r="238" spans="1:7" x14ac:dyDescent="0.25">
      <c r="A238" s="344"/>
      <c r="C238" s="275"/>
      <c r="D238" s="259"/>
      <c r="F238" s="259"/>
      <c r="G238" s="259"/>
    </row>
    <row r="239" spans="1:7" ht="16.2" x14ac:dyDescent="0.25">
      <c r="A239" s="344">
        <v>29</v>
      </c>
      <c r="C239" s="275" t="s">
        <v>430</v>
      </c>
      <c r="D239" s="259" t="s">
        <v>948</v>
      </c>
      <c r="E239" s="312">
        <v>75</v>
      </c>
      <c r="F239" s="259"/>
      <c r="G239" s="260"/>
    </row>
    <row r="240" spans="1:7" x14ac:dyDescent="0.25">
      <c r="A240" s="344"/>
      <c r="C240" s="275"/>
      <c r="D240" s="259"/>
      <c r="F240" s="259"/>
      <c r="G240" s="259"/>
    </row>
    <row r="241" spans="1:7" x14ac:dyDescent="0.25">
      <c r="A241" s="344"/>
      <c r="C241" s="275" t="s">
        <v>388</v>
      </c>
      <c r="D241" s="259"/>
      <c r="F241" s="259"/>
      <c r="G241" s="259"/>
    </row>
    <row r="242" spans="1:7" x14ac:dyDescent="0.25">
      <c r="A242" s="344"/>
      <c r="C242" s="275"/>
      <c r="D242" s="259"/>
      <c r="F242" s="259"/>
      <c r="G242" s="259"/>
    </row>
    <row r="243" spans="1:7" x14ac:dyDescent="0.25">
      <c r="A243" s="344"/>
      <c r="C243" s="275" t="s">
        <v>431</v>
      </c>
      <c r="D243" s="259"/>
      <c r="F243" s="259"/>
      <c r="G243" s="259"/>
    </row>
    <row r="244" spans="1:7" x14ac:dyDescent="0.25">
      <c r="A244" s="344"/>
      <c r="C244" s="275"/>
      <c r="D244" s="259"/>
      <c r="F244" s="259"/>
      <c r="G244" s="259"/>
    </row>
    <row r="245" spans="1:7" ht="16.2" x14ac:dyDescent="0.25">
      <c r="A245" s="344">
        <v>30</v>
      </c>
      <c r="C245" s="275" t="s">
        <v>432</v>
      </c>
      <c r="D245" s="259" t="s">
        <v>946</v>
      </c>
      <c r="E245" s="312">
        <v>5</v>
      </c>
      <c r="F245" s="260"/>
      <c r="G245" s="260"/>
    </row>
    <row r="246" spans="1:7" x14ac:dyDescent="0.25">
      <c r="A246" s="344"/>
      <c r="C246" s="275"/>
      <c r="D246" s="259"/>
      <c r="F246" s="259"/>
      <c r="G246" s="259"/>
    </row>
    <row r="247" spans="1:7" x14ac:dyDescent="0.25">
      <c r="A247" s="344"/>
      <c r="C247" s="275" t="s">
        <v>433</v>
      </c>
      <c r="D247" s="259"/>
      <c r="F247" s="259"/>
      <c r="G247" s="259"/>
    </row>
    <row r="248" spans="1:7" x14ac:dyDescent="0.25">
      <c r="A248" s="344"/>
      <c r="C248" s="275"/>
      <c r="D248" s="259"/>
      <c r="F248" s="259"/>
      <c r="G248" s="259"/>
    </row>
    <row r="249" spans="1:7" x14ac:dyDescent="0.25">
      <c r="A249" s="344"/>
      <c r="C249" s="275" t="s">
        <v>434</v>
      </c>
      <c r="D249" s="259"/>
      <c r="F249" s="259"/>
      <c r="G249" s="259"/>
    </row>
    <row r="250" spans="1:7" x14ac:dyDescent="0.25">
      <c r="A250" s="344"/>
      <c r="C250" s="275"/>
      <c r="D250" s="259"/>
      <c r="F250" s="259"/>
      <c r="G250" s="259"/>
    </row>
    <row r="251" spans="1:7" ht="16.2" x14ac:dyDescent="0.25">
      <c r="A251" s="344">
        <v>31</v>
      </c>
      <c r="C251" s="275" t="s">
        <v>435</v>
      </c>
      <c r="D251" s="259" t="s">
        <v>946</v>
      </c>
      <c r="E251" s="312">
        <v>22</v>
      </c>
      <c r="F251" s="260"/>
      <c r="G251" s="260"/>
    </row>
    <row r="252" spans="1:7" x14ac:dyDescent="0.25">
      <c r="A252" s="344"/>
      <c r="C252" s="275"/>
      <c r="D252" s="259"/>
      <c r="F252" s="259"/>
      <c r="G252" s="259"/>
    </row>
    <row r="253" spans="1:7" x14ac:dyDescent="0.25">
      <c r="A253" s="344"/>
      <c r="C253" s="275" t="s">
        <v>436</v>
      </c>
      <c r="D253" s="259"/>
      <c r="F253" s="259"/>
      <c r="G253" s="259"/>
    </row>
    <row r="254" spans="1:7" x14ac:dyDescent="0.25">
      <c r="A254" s="344"/>
      <c r="C254" s="275"/>
      <c r="D254" s="259"/>
      <c r="F254" s="259"/>
      <c r="G254" s="259"/>
    </row>
    <row r="255" spans="1:7" x14ac:dyDescent="0.25">
      <c r="A255" s="344"/>
      <c r="C255" s="275" t="s">
        <v>437</v>
      </c>
      <c r="D255" s="259"/>
      <c r="F255" s="259"/>
      <c r="G255" s="259"/>
    </row>
    <row r="256" spans="1:7" x14ac:dyDescent="0.25">
      <c r="A256" s="344"/>
      <c r="C256" s="275"/>
      <c r="D256" s="259"/>
      <c r="F256" s="259"/>
      <c r="G256" s="259"/>
    </row>
    <row r="257" spans="1:7" ht="16.2" x14ac:dyDescent="0.25">
      <c r="A257" s="344">
        <v>32</v>
      </c>
      <c r="C257" s="275" t="s">
        <v>438</v>
      </c>
      <c r="D257" s="259" t="s">
        <v>948</v>
      </c>
      <c r="E257" s="312">
        <v>60</v>
      </c>
      <c r="F257" s="259"/>
      <c r="G257" s="260"/>
    </row>
    <row r="258" spans="1:7" x14ac:dyDescent="0.25">
      <c r="A258" s="344"/>
      <c r="C258" s="275"/>
      <c r="D258" s="259"/>
      <c r="F258" s="259"/>
      <c r="G258" s="259"/>
    </row>
    <row r="259" spans="1:7" ht="16.2" x14ac:dyDescent="0.25">
      <c r="A259" s="344">
        <v>33</v>
      </c>
      <c r="C259" s="275" t="s">
        <v>439</v>
      </c>
      <c r="D259" s="259" t="s">
        <v>948</v>
      </c>
      <c r="E259" s="312">
        <v>75</v>
      </c>
      <c r="F259" s="259"/>
      <c r="G259" s="260"/>
    </row>
    <row r="260" spans="1:7" x14ac:dyDescent="0.25">
      <c r="A260" s="344"/>
      <c r="C260" s="275"/>
      <c r="D260" s="259"/>
      <c r="F260" s="259"/>
      <c r="G260" s="259"/>
    </row>
    <row r="261" spans="1:7" x14ac:dyDescent="0.25">
      <c r="A261" s="344"/>
      <c r="C261" s="275" t="s">
        <v>440</v>
      </c>
      <c r="D261" s="259"/>
      <c r="F261" s="259"/>
      <c r="G261" s="259"/>
    </row>
    <row r="262" spans="1:7" x14ac:dyDescent="0.25">
      <c r="A262" s="344"/>
      <c r="C262" s="275"/>
      <c r="D262" s="259"/>
      <c r="F262" s="259"/>
      <c r="G262" s="259"/>
    </row>
    <row r="263" spans="1:7" x14ac:dyDescent="0.25">
      <c r="A263" s="345"/>
      <c r="B263" s="425"/>
      <c r="C263" s="355" t="s">
        <v>441</v>
      </c>
      <c r="D263" s="333"/>
      <c r="E263" s="334"/>
      <c r="F263" s="333"/>
      <c r="G263" s="333"/>
    </row>
    <row r="264" spans="1:7" x14ac:dyDescent="0.25">
      <c r="A264" s="348"/>
      <c r="B264" s="426"/>
      <c r="C264" s="350"/>
      <c r="D264" s="337"/>
      <c r="E264" s="338"/>
      <c r="F264" s="337"/>
      <c r="G264" s="337"/>
    </row>
    <row r="265" spans="1:7" x14ac:dyDescent="0.25">
      <c r="A265" s="344">
        <v>34</v>
      </c>
      <c r="C265" s="275" t="s">
        <v>442</v>
      </c>
      <c r="D265" s="259" t="s">
        <v>44</v>
      </c>
      <c r="E265" s="312">
        <v>23</v>
      </c>
      <c r="F265" s="259"/>
      <c r="G265" s="259"/>
    </row>
    <row r="266" spans="1:7" x14ac:dyDescent="0.25">
      <c r="A266" s="344"/>
      <c r="C266" s="275"/>
      <c r="D266" s="259"/>
      <c r="F266" s="259"/>
      <c r="G266" s="259"/>
    </row>
    <row r="267" spans="1:7" x14ac:dyDescent="0.25">
      <c r="A267" s="344"/>
      <c r="C267" s="275" t="s">
        <v>443</v>
      </c>
      <c r="D267" s="259"/>
      <c r="F267" s="259"/>
      <c r="G267" s="259"/>
    </row>
    <row r="268" spans="1:7" x14ac:dyDescent="0.25">
      <c r="A268" s="344"/>
      <c r="C268" s="275"/>
      <c r="D268" s="259"/>
      <c r="F268" s="259"/>
      <c r="G268" s="259"/>
    </row>
    <row r="269" spans="1:7" x14ac:dyDescent="0.25">
      <c r="A269" s="344">
        <v>35</v>
      </c>
      <c r="C269" s="275" t="s">
        <v>444</v>
      </c>
      <c r="D269" s="259" t="s">
        <v>44</v>
      </c>
      <c r="E269" s="312">
        <v>92</v>
      </c>
      <c r="F269" s="259"/>
      <c r="G269" s="260"/>
    </row>
    <row r="270" spans="1:7" x14ac:dyDescent="0.25">
      <c r="A270" s="344"/>
      <c r="C270" s="275"/>
      <c r="D270" s="259"/>
      <c r="F270" s="259"/>
      <c r="G270" s="259"/>
    </row>
    <row r="271" spans="1:7" x14ac:dyDescent="0.25">
      <c r="A271" s="344"/>
      <c r="C271" s="275" t="s">
        <v>400</v>
      </c>
      <c r="D271" s="259"/>
      <c r="F271" s="259"/>
      <c r="G271" s="259"/>
    </row>
    <row r="272" spans="1:7" x14ac:dyDescent="0.25">
      <c r="A272" s="344"/>
      <c r="C272" s="275"/>
      <c r="D272" s="259"/>
      <c r="F272" s="259"/>
      <c r="G272" s="259"/>
    </row>
    <row r="273" spans="1:7" ht="51.6" customHeight="1" x14ac:dyDescent="0.25">
      <c r="A273" s="344">
        <v>36</v>
      </c>
      <c r="B273" s="344"/>
      <c r="C273" s="275" t="s">
        <v>445</v>
      </c>
      <c r="D273" s="259" t="s">
        <v>401</v>
      </c>
      <c r="E273" s="312">
        <v>4</v>
      </c>
      <c r="F273" s="259"/>
      <c r="G273" s="260"/>
    </row>
    <row r="274" spans="1:7" x14ac:dyDescent="0.25">
      <c r="A274" s="344"/>
      <c r="C274" s="275"/>
      <c r="D274" s="259"/>
      <c r="E274" s="259"/>
      <c r="F274" s="259"/>
      <c r="G274" s="259"/>
    </row>
    <row r="275" spans="1:7" x14ac:dyDescent="0.25">
      <c r="A275" s="344"/>
      <c r="C275" s="275" t="s">
        <v>446</v>
      </c>
      <c r="D275" s="259"/>
      <c r="F275" s="259"/>
      <c r="G275" s="259"/>
    </row>
    <row r="276" spans="1:7" x14ac:dyDescent="0.25">
      <c r="A276" s="344"/>
      <c r="C276" s="275"/>
      <c r="D276" s="259"/>
      <c r="F276" s="259"/>
      <c r="G276" s="259"/>
    </row>
    <row r="277" spans="1:7" ht="16.2" x14ac:dyDescent="0.25">
      <c r="A277" s="344">
        <v>37</v>
      </c>
      <c r="C277" s="275" t="s">
        <v>447</v>
      </c>
      <c r="D277" s="259" t="s">
        <v>948</v>
      </c>
      <c r="E277" s="312">
        <v>2</v>
      </c>
      <c r="F277" s="259"/>
      <c r="G277" s="259"/>
    </row>
    <row r="278" spans="1:7" x14ac:dyDescent="0.25">
      <c r="A278" s="344"/>
      <c r="C278" s="275"/>
      <c r="D278" s="259"/>
      <c r="F278" s="259"/>
      <c r="G278" s="259"/>
    </row>
    <row r="279" spans="1:7" x14ac:dyDescent="0.25">
      <c r="A279" s="344"/>
      <c r="C279" s="275" t="s">
        <v>448</v>
      </c>
      <c r="D279" s="259"/>
      <c r="F279" s="259"/>
      <c r="G279" s="259"/>
    </row>
    <row r="280" spans="1:7" x14ac:dyDescent="0.25">
      <c r="A280" s="344"/>
      <c r="C280" s="275"/>
      <c r="D280" s="259"/>
      <c r="F280" s="259"/>
      <c r="G280" s="259"/>
    </row>
    <row r="281" spans="1:7" ht="27.6" x14ac:dyDescent="0.25">
      <c r="A281" s="344">
        <v>38</v>
      </c>
      <c r="C281" s="275" t="s">
        <v>449</v>
      </c>
      <c r="D281" s="259" t="s">
        <v>948</v>
      </c>
      <c r="E281" s="312">
        <v>75</v>
      </c>
      <c r="F281" s="259"/>
      <c r="G281" s="260"/>
    </row>
    <row r="282" spans="1:7" x14ac:dyDescent="0.25">
      <c r="A282" s="344"/>
      <c r="C282" s="275"/>
      <c r="D282" s="259"/>
      <c r="F282" s="259"/>
      <c r="G282" s="259"/>
    </row>
    <row r="283" spans="1:7" x14ac:dyDescent="0.25">
      <c r="A283" s="344"/>
      <c r="C283" s="275" t="s">
        <v>450</v>
      </c>
      <c r="D283" s="259"/>
      <c r="F283" s="259"/>
      <c r="G283" s="259"/>
    </row>
    <row r="284" spans="1:7" x14ac:dyDescent="0.25">
      <c r="A284" s="344"/>
      <c r="C284" s="275"/>
      <c r="D284" s="259"/>
      <c r="F284" s="259"/>
      <c r="G284" s="259"/>
    </row>
    <row r="285" spans="1:7" ht="64.2" customHeight="1" x14ac:dyDescent="0.25">
      <c r="A285" s="344">
        <v>39</v>
      </c>
      <c r="C285" s="275" t="s">
        <v>451</v>
      </c>
      <c r="D285" s="259" t="s">
        <v>44</v>
      </c>
      <c r="E285" s="312">
        <v>40</v>
      </c>
      <c r="F285" s="259"/>
      <c r="G285" s="260"/>
    </row>
    <row r="286" spans="1:7" x14ac:dyDescent="0.25">
      <c r="A286" s="344"/>
      <c r="C286" s="275"/>
      <c r="D286" s="259"/>
      <c r="F286" s="259"/>
      <c r="G286" s="259"/>
    </row>
    <row r="287" spans="1:7" x14ac:dyDescent="0.25">
      <c r="A287" s="344"/>
      <c r="C287" s="275" t="s">
        <v>452</v>
      </c>
      <c r="D287" s="259"/>
      <c r="F287" s="259"/>
      <c r="G287" s="259"/>
    </row>
    <row r="288" spans="1:7" x14ac:dyDescent="0.25">
      <c r="A288" s="344"/>
      <c r="C288" s="275"/>
      <c r="D288" s="259"/>
      <c r="F288" s="259"/>
      <c r="G288" s="259"/>
    </row>
    <row r="289" spans="1:7" x14ac:dyDescent="0.25">
      <c r="A289" s="344"/>
      <c r="C289" s="275" t="s">
        <v>395</v>
      </c>
      <c r="D289" s="259"/>
      <c r="F289" s="259"/>
      <c r="G289" s="259"/>
    </row>
    <row r="290" spans="1:7" x14ac:dyDescent="0.25">
      <c r="A290" s="344"/>
      <c r="C290" s="275"/>
      <c r="D290" s="259"/>
      <c r="F290" s="259"/>
      <c r="G290" s="259"/>
    </row>
    <row r="291" spans="1:7" x14ac:dyDescent="0.25">
      <c r="A291" s="344">
        <v>40</v>
      </c>
      <c r="C291" s="275" t="s">
        <v>453</v>
      </c>
      <c r="D291" s="259" t="s">
        <v>396</v>
      </c>
      <c r="E291" s="312">
        <v>0.54</v>
      </c>
      <c r="F291" s="260"/>
      <c r="G291" s="260"/>
    </row>
    <row r="292" spans="1:7" x14ac:dyDescent="0.25">
      <c r="A292" s="344"/>
      <c r="C292" s="275"/>
      <c r="D292" s="259"/>
      <c r="F292" s="259"/>
      <c r="G292" s="259"/>
    </row>
    <row r="293" spans="1:7" x14ac:dyDescent="0.25">
      <c r="A293" s="344">
        <v>41</v>
      </c>
      <c r="C293" s="275" t="s">
        <v>397</v>
      </c>
      <c r="D293" s="259" t="s">
        <v>396</v>
      </c>
      <c r="E293" s="312">
        <v>0.81</v>
      </c>
      <c r="F293" s="260"/>
      <c r="G293" s="260"/>
    </row>
    <row r="294" spans="1:7" x14ac:dyDescent="0.25">
      <c r="A294" s="344"/>
      <c r="C294" s="275"/>
      <c r="D294" s="259"/>
      <c r="F294" s="259"/>
      <c r="G294" s="259"/>
    </row>
    <row r="295" spans="1:7" x14ac:dyDescent="0.25">
      <c r="A295" s="344"/>
      <c r="C295" s="275" t="s">
        <v>398</v>
      </c>
      <c r="D295" s="259"/>
      <c r="F295" s="259"/>
      <c r="G295" s="259"/>
    </row>
    <row r="296" spans="1:7" x14ac:dyDescent="0.25">
      <c r="A296" s="344"/>
      <c r="C296" s="275"/>
      <c r="D296" s="259"/>
      <c r="F296" s="259"/>
      <c r="G296" s="259"/>
    </row>
    <row r="297" spans="1:7" x14ac:dyDescent="0.25">
      <c r="A297" s="344">
        <v>42</v>
      </c>
      <c r="C297" s="275" t="s">
        <v>399</v>
      </c>
      <c r="D297" s="259" t="s">
        <v>396</v>
      </c>
      <c r="E297" s="312">
        <v>1.34</v>
      </c>
      <c r="F297" s="260"/>
      <c r="G297" s="260"/>
    </row>
    <row r="298" spans="1:7" x14ac:dyDescent="0.25">
      <c r="A298" s="344"/>
      <c r="C298" s="275"/>
      <c r="D298" s="259"/>
      <c r="F298" s="259"/>
      <c r="G298" s="259"/>
    </row>
    <row r="299" spans="1:7" x14ac:dyDescent="0.25">
      <c r="A299" s="344"/>
      <c r="C299" s="275" t="s">
        <v>454</v>
      </c>
      <c r="D299" s="259"/>
      <c r="F299" s="259"/>
      <c r="G299" s="259"/>
    </row>
    <row r="300" spans="1:7" x14ac:dyDescent="0.25">
      <c r="A300" s="344"/>
      <c r="C300" s="275"/>
      <c r="D300" s="259"/>
      <c r="F300" s="259"/>
      <c r="G300" s="259"/>
    </row>
    <row r="301" spans="1:7" ht="27.6" x14ac:dyDescent="0.25">
      <c r="A301" s="344">
        <v>43</v>
      </c>
      <c r="C301" s="275" t="s">
        <v>455</v>
      </c>
      <c r="D301" s="259" t="s">
        <v>948</v>
      </c>
      <c r="E301" s="312">
        <v>60</v>
      </c>
      <c r="F301" s="259"/>
      <c r="G301" s="260"/>
    </row>
    <row r="302" spans="1:7" x14ac:dyDescent="0.25">
      <c r="A302" s="344"/>
      <c r="C302" s="259"/>
      <c r="D302" s="259"/>
      <c r="F302" s="260"/>
      <c r="G302" s="260"/>
    </row>
    <row r="303" spans="1:7" x14ac:dyDescent="0.25">
      <c r="A303" s="345"/>
      <c r="C303" s="333"/>
      <c r="D303" s="333"/>
      <c r="F303" s="347"/>
      <c r="G303" s="347"/>
    </row>
    <row r="304" spans="1:7" x14ac:dyDescent="0.25">
      <c r="A304" s="340"/>
      <c r="B304" s="424"/>
      <c r="C304" s="342"/>
      <c r="D304" s="342"/>
      <c r="E304" s="342"/>
      <c r="F304" s="349"/>
      <c r="G304" s="343"/>
    </row>
    <row r="305" spans="1:7" x14ac:dyDescent="0.25">
      <c r="C305" s="312"/>
    </row>
    <row r="306" spans="1:7" x14ac:dyDescent="0.25">
      <c r="A306" s="313"/>
      <c r="B306" s="313"/>
      <c r="C306" s="314"/>
      <c r="D306" s="315"/>
      <c r="E306" s="316"/>
      <c r="F306" s="200"/>
      <c r="G306" s="218"/>
    </row>
    <row r="307" spans="1:7" ht="14.4" customHeight="1" x14ac:dyDescent="0.25">
      <c r="A307" s="202" t="s">
        <v>52</v>
      </c>
      <c r="B307" s="202" t="s">
        <v>952</v>
      </c>
      <c r="C307" s="203" t="s">
        <v>147</v>
      </c>
      <c r="D307" s="204" t="s">
        <v>148</v>
      </c>
      <c r="E307" s="205" t="s">
        <v>149</v>
      </c>
      <c r="F307" s="205" t="s">
        <v>150</v>
      </c>
      <c r="G307" s="219"/>
    </row>
    <row r="308" spans="1:7" x14ac:dyDescent="0.25">
      <c r="A308" s="202"/>
      <c r="B308" s="202" t="s">
        <v>950</v>
      </c>
      <c r="C308" s="203"/>
      <c r="D308" s="204"/>
      <c r="E308" s="205"/>
      <c r="F308" s="220"/>
      <c r="G308" s="221"/>
    </row>
    <row r="309" spans="1:7" x14ac:dyDescent="0.25">
      <c r="A309" s="202"/>
      <c r="B309" s="202"/>
      <c r="C309" s="203"/>
      <c r="D309" s="206"/>
      <c r="E309" s="206"/>
      <c r="F309" s="206" t="s">
        <v>151</v>
      </c>
      <c r="G309" s="222" t="s">
        <v>152</v>
      </c>
    </row>
    <row r="310" spans="1:7" x14ac:dyDescent="0.25">
      <c r="A310" s="209"/>
      <c r="B310" s="209"/>
      <c r="C310" s="210"/>
      <c r="D310" s="211">
        <v>1</v>
      </c>
      <c r="E310" s="211">
        <v>2</v>
      </c>
      <c r="F310" s="211">
        <v>3</v>
      </c>
      <c r="G310" s="211">
        <f>+F310+1</f>
        <v>4</v>
      </c>
    </row>
    <row r="311" spans="1:7" x14ac:dyDescent="0.25">
      <c r="A311" s="223"/>
      <c r="B311" s="223"/>
      <c r="C311" s="224"/>
      <c r="D311" s="225"/>
      <c r="E311" s="226"/>
      <c r="F311" s="226"/>
      <c r="G311" s="227" t="s">
        <v>153</v>
      </c>
    </row>
    <row r="312" spans="1:7" x14ac:dyDescent="0.25">
      <c r="A312" s="348"/>
      <c r="B312" s="348"/>
      <c r="C312" s="350"/>
      <c r="D312" s="259"/>
      <c r="E312" s="259"/>
      <c r="F312" s="260"/>
      <c r="G312" s="260"/>
    </row>
    <row r="313" spans="1:7" x14ac:dyDescent="0.25">
      <c r="A313" s="344"/>
      <c r="B313" s="344"/>
      <c r="C313" s="265" t="s">
        <v>50</v>
      </c>
      <c r="D313" s="259"/>
      <c r="E313" s="259"/>
      <c r="F313" s="260"/>
      <c r="G313" s="215"/>
    </row>
    <row r="314" spans="1:7" x14ac:dyDescent="0.25">
      <c r="A314" s="344"/>
      <c r="B314" s="344"/>
      <c r="C314" s="265"/>
      <c r="D314" s="259"/>
      <c r="E314" s="259"/>
      <c r="F314" s="260"/>
      <c r="G314" s="260"/>
    </row>
    <row r="315" spans="1:7" x14ac:dyDescent="0.25">
      <c r="A315" s="344"/>
      <c r="B315" s="344"/>
      <c r="C315" s="265" t="s">
        <v>41</v>
      </c>
      <c r="D315" s="259"/>
      <c r="E315" s="259"/>
      <c r="F315" s="260"/>
      <c r="G315" s="215"/>
    </row>
    <row r="316" spans="1:7" x14ac:dyDescent="0.25">
      <c r="A316" s="344"/>
      <c r="B316" s="344"/>
      <c r="C316" s="265"/>
      <c r="D316" s="259"/>
      <c r="E316" s="259"/>
      <c r="F316" s="260"/>
      <c r="G316" s="260"/>
    </row>
    <row r="317" spans="1:7" x14ac:dyDescent="0.25">
      <c r="A317" s="344"/>
      <c r="B317" s="344"/>
      <c r="C317" s="265" t="s">
        <v>55</v>
      </c>
      <c r="D317" s="259"/>
      <c r="E317" s="259"/>
      <c r="F317" s="260"/>
      <c r="G317" s="215"/>
    </row>
    <row r="318" spans="1:7" x14ac:dyDescent="0.25">
      <c r="A318" s="344"/>
      <c r="B318" s="344"/>
      <c r="C318" s="228"/>
      <c r="D318" s="259"/>
      <c r="E318" s="259"/>
      <c r="F318" s="260"/>
      <c r="G318" s="215"/>
    </row>
    <row r="319" spans="1:7" ht="27.6" x14ac:dyDescent="0.25">
      <c r="A319" s="344"/>
      <c r="B319" s="344"/>
      <c r="C319" s="228" t="s">
        <v>162</v>
      </c>
      <c r="D319" s="259"/>
      <c r="E319" s="259"/>
      <c r="F319" s="260"/>
      <c r="G319" s="215"/>
    </row>
    <row r="320" spans="1:7" x14ac:dyDescent="0.25">
      <c r="A320" s="344"/>
      <c r="B320" s="344"/>
      <c r="C320" s="228"/>
      <c r="D320" s="259"/>
      <c r="E320" s="259"/>
      <c r="F320" s="260"/>
      <c r="G320" s="260"/>
    </row>
    <row r="321" spans="1:7" x14ac:dyDescent="0.25">
      <c r="A321" s="344"/>
      <c r="B321" s="344"/>
      <c r="C321" s="228" t="s">
        <v>123</v>
      </c>
      <c r="D321" s="259"/>
      <c r="E321" s="259"/>
      <c r="F321" s="260"/>
      <c r="G321" s="215"/>
    </row>
    <row r="322" spans="1:7" x14ac:dyDescent="0.25">
      <c r="A322" s="344"/>
      <c r="B322" s="344"/>
      <c r="C322" s="228"/>
      <c r="D322" s="259"/>
      <c r="E322" s="259"/>
      <c r="F322" s="260"/>
      <c r="G322" s="260"/>
    </row>
    <row r="323" spans="1:7" x14ac:dyDescent="0.25">
      <c r="A323" s="344"/>
      <c r="B323" s="344"/>
      <c r="C323" s="228" t="s">
        <v>195</v>
      </c>
      <c r="D323" s="259"/>
      <c r="E323" s="259"/>
      <c r="F323" s="260"/>
      <c r="G323" s="215"/>
    </row>
    <row r="324" spans="1:7" x14ac:dyDescent="0.25">
      <c r="A324" s="344"/>
      <c r="B324" s="344"/>
      <c r="C324" s="228"/>
      <c r="D324" s="259"/>
      <c r="E324" s="259"/>
      <c r="F324" s="260"/>
      <c r="G324" s="260"/>
    </row>
    <row r="325" spans="1:7" x14ac:dyDescent="0.25">
      <c r="A325" s="344"/>
      <c r="B325" s="344"/>
      <c r="C325" s="275" t="s">
        <v>196</v>
      </c>
      <c r="D325" s="259"/>
      <c r="E325" s="259"/>
      <c r="F325" s="260"/>
      <c r="G325" s="215"/>
    </row>
    <row r="326" spans="1:7" x14ac:dyDescent="0.25">
      <c r="A326" s="344"/>
      <c r="B326" s="344"/>
      <c r="C326" s="275"/>
      <c r="D326" s="259"/>
      <c r="E326" s="259"/>
      <c r="F326" s="260"/>
      <c r="G326" s="260"/>
    </row>
    <row r="327" spans="1:7" ht="27.6" x14ac:dyDescent="0.25">
      <c r="A327" s="344"/>
      <c r="B327" s="344"/>
      <c r="C327" s="275" t="s">
        <v>197</v>
      </c>
      <c r="D327" s="259"/>
      <c r="E327" s="259"/>
      <c r="F327" s="260"/>
      <c r="G327" s="215"/>
    </row>
    <row r="328" spans="1:7" x14ac:dyDescent="0.25">
      <c r="A328" s="344"/>
      <c r="B328" s="344"/>
      <c r="C328" s="275"/>
      <c r="D328" s="259"/>
      <c r="E328" s="259"/>
      <c r="F328" s="260"/>
      <c r="G328" s="260"/>
    </row>
    <row r="329" spans="1:7" x14ac:dyDescent="0.25">
      <c r="A329" s="344"/>
      <c r="B329" s="344"/>
      <c r="C329" s="275" t="s">
        <v>198</v>
      </c>
      <c r="D329" s="259"/>
      <c r="E329" s="259"/>
      <c r="F329" s="260"/>
      <c r="G329" s="215"/>
    </row>
    <row r="330" spans="1:7" x14ac:dyDescent="0.25">
      <c r="A330" s="344"/>
      <c r="B330" s="344"/>
      <c r="C330" s="275"/>
      <c r="D330" s="259"/>
      <c r="E330" s="259"/>
      <c r="F330" s="260"/>
      <c r="G330" s="260"/>
    </row>
    <row r="331" spans="1:7" ht="39" customHeight="1" x14ac:dyDescent="0.25">
      <c r="A331" s="344"/>
      <c r="B331" s="344"/>
      <c r="C331" s="275" t="s">
        <v>199</v>
      </c>
      <c r="D331" s="259"/>
      <c r="E331" s="259"/>
      <c r="F331" s="260"/>
      <c r="G331" s="215"/>
    </row>
    <row r="332" spans="1:7" x14ac:dyDescent="0.25">
      <c r="A332" s="344"/>
      <c r="B332" s="344"/>
      <c r="C332" s="275"/>
      <c r="D332" s="259"/>
      <c r="E332" s="259"/>
      <c r="F332" s="260"/>
      <c r="G332" s="260"/>
    </row>
    <row r="333" spans="1:7" x14ac:dyDescent="0.25">
      <c r="A333" s="344"/>
      <c r="B333" s="344"/>
      <c r="C333" s="228" t="s">
        <v>200</v>
      </c>
      <c r="D333" s="259"/>
      <c r="E333" s="259"/>
      <c r="F333" s="260"/>
      <c r="G333" s="215"/>
    </row>
    <row r="334" spans="1:7" x14ac:dyDescent="0.25">
      <c r="A334" s="344"/>
      <c r="B334" s="344"/>
      <c r="C334" s="275"/>
      <c r="D334" s="259"/>
      <c r="E334" s="259"/>
      <c r="F334" s="260"/>
      <c r="G334" s="260"/>
    </row>
    <row r="335" spans="1:7" x14ac:dyDescent="0.25">
      <c r="A335" s="344"/>
      <c r="B335" s="344"/>
      <c r="C335" s="275" t="s">
        <v>201</v>
      </c>
      <c r="D335" s="259"/>
      <c r="E335" s="259"/>
      <c r="F335" s="260"/>
      <c r="G335" s="215"/>
    </row>
    <row r="336" spans="1:7" x14ac:dyDescent="0.25">
      <c r="A336" s="344"/>
      <c r="B336" s="344"/>
      <c r="C336" s="275"/>
      <c r="D336" s="259"/>
      <c r="E336" s="259"/>
      <c r="F336" s="260"/>
      <c r="G336" s="260"/>
    </row>
    <row r="337" spans="1:7" x14ac:dyDescent="0.25">
      <c r="A337" s="344"/>
      <c r="B337" s="344"/>
      <c r="C337" s="228" t="s">
        <v>202</v>
      </c>
      <c r="D337" s="259"/>
      <c r="E337" s="259"/>
      <c r="F337" s="260"/>
      <c r="G337" s="215"/>
    </row>
    <row r="338" spans="1:7" x14ac:dyDescent="0.25">
      <c r="A338" s="344"/>
      <c r="B338" s="344"/>
      <c r="C338" s="275"/>
      <c r="D338" s="259"/>
      <c r="E338" s="259"/>
      <c r="F338" s="260"/>
      <c r="G338" s="260"/>
    </row>
    <row r="339" spans="1:7" ht="27.6" x14ac:dyDescent="0.25">
      <c r="A339" s="344"/>
      <c r="B339" s="344"/>
      <c r="C339" s="275" t="s">
        <v>203</v>
      </c>
      <c r="D339" s="259"/>
      <c r="E339" s="259"/>
      <c r="F339" s="260"/>
      <c r="G339" s="215"/>
    </row>
    <row r="340" spans="1:7" x14ac:dyDescent="0.25">
      <c r="A340" s="344"/>
      <c r="B340" s="344"/>
      <c r="C340" s="275"/>
      <c r="D340" s="259"/>
      <c r="E340" s="259"/>
      <c r="F340" s="260"/>
      <c r="G340" s="260"/>
    </row>
    <row r="341" spans="1:7" x14ac:dyDescent="0.25">
      <c r="A341" s="344"/>
      <c r="B341" s="344"/>
      <c r="C341" s="275" t="s">
        <v>60</v>
      </c>
      <c r="D341" s="259"/>
      <c r="E341" s="259"/>
      <c r="F341" s="260"/>
      <c r="G341" s="260"/>
    </row>
    <row r="342" spans="1:7" x14ac:dyDescent="0.25">
      <c r="A342" s="344"/>
      <c r="B342" s="344"/>
      <c r="C342" s="275"/>
      <c r="D342" s="259"/>
      <c r="E342" s="259"/>
      <c r="F342" s="260"/>
      <c r="G342" s="260"/>
    </row>
    <row r="343" spans="1:7" x14ac:dyDescent="0.25">
      <c r="A343" s="344"/>
      <c r="B343" s="344"/>
      <c r="C343" s="275" t="s">
        <v>48</v>
      </c>
      <c r="D343" s="259"/>
      <c r="E343" s="259"/>
      <c r="F343" s="260"/>
      <c r="G343" s="260"/>
    </row>
    <row r="344" spans="1:7" x14ac:dyDescent="0.25">
      <c r="A344" s="344"/>
      <c r="B344" s="344"/>
      <c r="C344" s="275"/>
      <c r="D344" s="259"/>
      <c r="E344" s="259"/>
      <c r="F344" s="260"/>
      <c r="G344" s="260"/>
    </row>
    <row r="345" spans="1:7" ht="16.2" x14ac:dyDescent="0.25">
      <c r="A345" s="344">
        <v>44</v>
      </c>
      <c r="B345" s="344"/>
      <c r="C345" s="275" t="s">
        <v>456</v>
      </c>
      <c r="D345" s="259" t="s">
        <v>948</v>
      </c>
      <c r="E345" s="259">
        <v>246</v>
      </c>
      <c r="F345" s="260"/>
      <c r="G345" s="260"/>
    </row>
    <row r="346" spans="1:7" x14ac:dyDescent="0.25">
      <c r="A346" s="344"/>
      <c r="B346" s="344"/>
      <c r="C346" s="275"/>
      <c r="D346" s="259"/>
      <c r="E346" s="259"/>
      <c r="F346" s="260"/>
      <c r="G346" s="260"/>
    </row>
    <row r="347" spans="1:7" x14ac:dyDescent="0.25">
      <c r="A347" s="344"/>
      <c r="B347" s="344"/>
      <c r="C347" s="275" t="s">
        <v>56</v>
      </c>
      <c r="D347" s="259"/>
      <c r="E347" s="259"/>
      <c r="F347" s="260"/>
      <c r="G347" s="260"/>
    </row>
    <row r="348" spans="1:7" x14ac:dyDescent="0.25">
      <c r="A348" s="344"/>
      <c r="B348" s="344"/>
      <c r="C348" s="275"/>
      <c r="D348" s="259"/>
      <c r="E348" s="259"/>
      <c r="F348" s="260"/>
      <c r="G348" s="260"/>
    </row>
    <row r="349" spans="1:7" x14ac:dyDescent="0.25">
      <c r="A349" s="344"/>
      <c r="B349" s="344"/>
      <c r="C349" s="275" t="s">
        <v>57</v>
      </c>
      <c r="D349" s="259"/>
      <c r="E349" s="259"/>
      <c r="F349" s="260"/>
      <c r="G349" s="260"/>
    </row>
    <row r="350" spans="1:7" x14ac:dyDescent="0.25">
      <c r="A350" s="344"/>
      <c r="B350" s="344"/>
      <c r="C350" s="275"/>
      <c r="D350" s="259"/>
      <c r="E350" s="259"/>
      <c r="F350" s="260"/>
      <c r="G350" s="260"/>
    </row>
    <row r="351" spans="1:7" x14ac:dyDescent="0.25">
      <c r="A351" s="344">
        <v>45</v>
      </c>
      <c r="B351" s="344"/>
      <c r="C351" s="275" t="s">
        <v>205</v>
      </c>
      <c r="D351" s="259" t="s">
        <v>44</v>
      </c>
      <c r="E351" s="259">
        <v>76</v>
      </c>
      <c r="F351" s="260"/>
      <c r="G351" s="260"/>
    </row>
    <row r="352" spans="1:7" x14ac:dyDescent="0.25">
      <c r="A352" s="344"/>
      <c r="B352" s="344"/>
      <c r="C352" s="275"/>
      <c r="D352" s="259"/>
      <c r="E352" s="259"/>
      <c r="F352" s="260"/>
      <c r="G352" s="260"/>
    </row>
    <row r="353" spans="1:7" x14ac:dyDescent="0.25">
      <c r="A353" s="344">
        <v>46</v>
      </c>
      <c r="B353" s="344"/>
      <c r="C353" s="275" t="s">
        <v>457</v>
      </c>
      <c r="D353" s="259" t="s">
        <v>44</v>
      </c>
      <c r="E353" s="259">
        <v>999</v>
      </c>
      <c r="F353" s="260"/>
      <c r="G353" s="260"/>
    </row>
    <row r="354" spans="1:7" x14ac:dyDescent="0.25">
      <c r="A354" s="344"/>
      <c r="B354" s="344"/>
      <c r="C354" s="275"/>
      <c r="D354" s="259"/>
      <c r="E354" s="259"/>
      <c r="F354" s="260"/>
      <c r="G354" s="260"/>
    </row>
    <row r="355" spans="1:7" x14ac:dyDescent="0.25">
      <c r="A355" s="344"/>
      <c r="B355" s="344"/>
      <c r="C355" s="275" t="s">
        <v>458</v>
      </c>
      <c r="D355" s="259"/>
      <c r="E355" s="259"/>
      <c r="F355" s="260"/>
      <c r="G355" s="260"/>
    </row>
    <row r="356" spans="1:7" x14ac:dyDescent="0.25">
      <c r="A356" s="344"/>
      <c r="B356" s="344"/>
      <c r="C356" s="275"/>
      <c r="D356" s="259"/>
      <c r="E356" s="259"/>
      <c r="F356" s="260"/>
      <c r="G356" s="260"/>
    </row>
    <row r="357" spans="1:7" ht="37.799999999999997" customHeight="1" x14ac:dyDescent="0.25">
      <c r="A357" s="344">
        <v>47</v>
      </c>
      <c r="B357" s="344"/>
      <c r="C357" s="275" t="s">
        <v>459</v>
      </c>
      <c r="D357" s="259" t="s">
        <v>45</v>
      </c>
      <c r="E357" s="259">
        <v>50</v>
      </c>
      <c r="F357" s="260"/>
      <c r="G357" s="260"/>
    </row>
    <row r="358" spans="1:7" x14ac:dyDescent="0.25">
      <c r="A358" s="344"/>
      <c r="B358" s="344"/>
      <c r="C358" s="275"/>
      <c r="D358" s="259"/>
      <c r="E358" s="259"/>
      <c r="F358" s="260"/>
      <c r="G358" s="260"/>
    </row>
    <row r="359" spans="1:7" x14ac:dyDescent="0.25">
      <c r="A359" s="344"/>
      <c r="B359" s="344"/>
      <c r="C359" s="275" t="s">
        <v>460</v>
      </c>
      <c r="D359" s="259"/>
      <c r="E359" s="259"/>
      <c r="F359" s="260"/>
      <c r="G359" s="260"/>
    </row>
    <row r="360" spans="1:7" x14ac:dyDescent="0.25">
      <c r="A360" s="344">
        <v>48</v>
      </c>
      <c r="B360" s="344"/>
      <c r="C360" s="275"/>
      <c r="D360" s="259"/>
      <c r="E360" s="259"/>
      <c r="F360" s="260"/>
      <c r="G360" s="260"/>
    </row>
    <row r="361" spans="1:7" x14ac:dyDescent="0.25">
      <c r="A361" s="344"/>
      <c r="B361" s="344"/>
      <c r="C361" s="275" t="s">
        <v>461</v>
      </c>
      <c r="D361" s="259" t="s">
        <v>44</v>
      </c>
      <c r="E361" s="259">
        <v>39</v>
      </c>
      <c r="F361" s="260"/>
      <c r="G361" s="260"/>
    </row>
    <row r="362" spans="1:7" x14ac:dyDescent="0.25">
      <c r="A362" s="344"/>
      <c r="B362" s="344"/>
      <c r="C362" s="275"/>
      <c r="D362" s="259"/>
      <c r="E362" s="259"/>
      <c r="F362" s="260"/>
      <c r="G362" s="260"/>
    </row>
    <row r="363" spans="1:7" x14ac:dyDescent="0.25">
      <c r="A363" s="344"/>
      <c r="B363" s="344"/>
      <c r="C363" s="275" t="s">
        <v>462</v>
      </c>
      <c r="D363" s="259"/>
      <c r="E363" s="259"/>
      <c r="F363" s="260"/>
      <c r="G363" s="260"/>
    </row>
    <row r="364" spans="1:7" x14ac:dyDescent="0.25">
      <c r="A364" s="344"/>
      <c r="B364" s="344"/>
      <c r="C364" s="275"/>
      <c r="D364" s="259"/>
      <c r="E364" s="259"/>
      <c r="F364" s="260"/>
      <c r="G364" s="260"/>
    </row>
    <row r="365" spans="1:7" x14ac:dyDescent="0.25">
      <c r="A365" s="344">
        <v>49</v>
      </c>
      <c r="B365" s="344"/>
      <c r="C365" s="275" t="s">
        <v>463</v>
      </c>
      <c r="D365" s="259" t="s">
        <v>45</v>
      </c>
      <c r="E365" s="259">
        <v>3</v>
      </c>
      <c r="F365" s="260"/>
      <c r="G365" s="260"/>
    </row>
    <row r="366" spans="1:7" x14ac:dyDescent="0.25">
      <c r="A366" s="344"/>
      <c r="B366" s="344"/>
      <c r="C366" s="275"/>
      <c r="D366" s="259"/>
      <c r="E366" s="259"/>
      <c r="F366" s="260"/>
      <c r="G366" s="260"/>
    </row>
    <row r="367" spans="1:7" x14ac:dyDescent="0.25">
      <c r="A367" s="344">
        <v>50</v>
      </c>
      <c r="B367" s="344"/>
      <c r="C367" s="275" t="s">
        <v>464</v>
      </c>
      <c r="D367" s="259" t="s">
        <v>45</v>
      </c>
      <c r="E367" s="259">
        <v>2</v>
      </c>
      <c r="F367" s="260"/>
      <c r="G367" s="260"/>
    </row>
    <row r="368" spans="1:7" x14ac:dyDescent="0.25">
      <c r="A368" s="344"/>
      <c r="B368" s="344"/>
      <c r="C368" s="275"/>
      <c r="D368" s="259"/>
      <c r="E368" s="259"/>
      <c r="F368" s="260"/>
      <c r="G368" s="260"/>
    </row>
    <row r="369" spans="1:7" x14ac:dyDescent="0.25">
      <c r="A369" s="344"/>
      <c r="B369" s="344"/>
      <c r="C369" s="275" t="s">
        <v>465</v>
      </c>
      <c r="D369" s="259"/>
      <c r="E369" s="259"/>
      <c r="F369" s="260"/>
      <c r="G369" s="260"/>
    </row>
    <row r="370" spans="1:7" x14ac:dyDescent="0.25">
      <c r="A370" s="344"/>
      <c r="B370" s="344"/>
      <c r="C370" s="275"/>
      <c r="D370" s="259"/>
      <c r="E370" s="259"/>
      <c r="F370" s="260"/>
      <c r="G370" s="260"/>
    </row>
    <row r="371" spans="1:7" x14ac:dyDescent="0.25">
      <c r="A371" s="344">
        <v>51</v>
      </c>
      <c r="B371" s="344"/>
      <c r="C371" s="275" t="s">
        <v>466</v>
      </c>
      <c r="D371" s="259" t="s">
        <v>45</v>
      </c>
      <c r="E371" s="259">
        <v>6</v>
      </c>
      <c r="F371" s="260"/>
      <c r="G371" s="260"/>
    </row>
    <row r="372" spans="1:7" x14ac:dyDescent="0.25">
      <c r="A372" s="344"/>
      <c r="B372" s="344"/>
      <c r="C372" s="275"/>
      <c r="D372" s="259"/>
      <c r="E372" s="259"/>
      <c r="F372" s="260"/>
      <c r="G372" s="260"/>
    </row>
    <row r="373" spans="1:7" x14ac:dyDescent="0.25">
      <c r="A373" s="344"/>
      <c r="B373" s="344"/>
      <c r="C373" s="275" t="s">
        <v>411</v>
      </c>
      <c r="D373" s="259"/>
      <c r="E373" s="259"/>
      <c r="F373" s="260"/>
      <c r="G373" s="260"/>
    </row>
    <row r="374" spans="1:7" x14ac:dyDescent="0.25">
      <c r="A374" s="344"/>
      <c r="B374" s="344"/>
      <c r="C374" s="275"/>
      <c r="D374" s="259"/>
      <c r="E374" s="259"/>
      <c r="F374" s="260"/>
      <c r="G374" s="260"/>
    </row>
    <row r="375" spans="1:7" ht="27.6" x14ac:dyDescent="0.25">
      <c r="A375" s="344"/>
      <c r="B375" s="344"/>
      <c r="C375" s="275" t="s">
        <v>467</v>
      </c>
      <c r="D375" s="259"/>
      <c r="E375" s="259"/>
      <c r="F375" s="260"/>
      <c r="G375" s="260"/>
    </row>
    <row r="376" spans="1:7" x14ac:dyDescent="0.25">
      <c r="A376" s="344"/>
      <c r="B376" s="344"/>
      <c r="C376" s="275"/>
      <c r="D376" s="259"/>
      <c r="E376" s="259"/>
      <c r="F376" s="260"/>
      <c r="G376" s="260"/>
    </row>
    <row r="377" spans="1:7" ht="16.2" x14ac:dyDescent="0.25">
      <c r="A377" s="344">
        <v>52</v>
      </c>
      <c r="B377" s="344"/>
      <c r="C377" s="275" t="s">
        <v>468</v>
      </c>
      <c r="D377" s="259" t="s">
        <v>948</v>
      </c>
      <c r="E377" s="259">
        <v>203</v>
      </c>
      <c r="F377" s="260"/>
      <c r="G377" s="260"/>
    </row>
    <row r="378" spans="1:7" x14ac:dyDescent="0.25">
      <c r="A378" s="344"/>
      <c r="B378" s="344"/>
      <c r="C378" s="275"/>
      <c r="D378" s="259"/>
      <c r="E378" s="259"/>
      <c r="F378" s="260"/>
      <c r="G378" s="260"/>
    </row>
    <row r="379" spans="1:7" ht="16.2" x14ac:dyDescent="0.25">
      <c r="A379" s="344">
        <v>53</v>
      </c>
      <c r="B379" s="344"/>
      <c r="C379" s="275" t="s">
        <v>469</v>
      </c>
      <c r="D379" s="259" t="s">
        <v>948</v>
      </c>
      <c r="E379" s="259">
        <v>7</v>
      </c>
      <c r="F379" s="260"/>
      <c r="G379" s="260"/>
    </row>
    <row r="380" spans="1:7" x14ac:dyDescent="0.25">
      <c r="A380" s="344"/>
      <c r="B380" s="344"/>
      <c r="C380" s="275"/>
      <c r="D380" s="259"/>
      <c r="E380" s="259"/>
      <c r="F380" s="260"/>
      <c r="G380" s="260"/>
    </row>
    <row r="381" spans="1:7" x14ac:dyDescent="0.25">
      <c r="A381" s="344">
        <v>54</v>
      </c>
      <c r="B381" s="344"/>
      <c r="C381" s="275" t="s">
        <v>470</v>
      </c>
      <c r="D381" s="259" t="s">
        <v>45</v>
      </c>
      <c r="E381" s="259">
        <v>1</v>
      </c>
      <c r="F381" s="260"/>
      <c r="G381" s="260"/>
    </row>
    <row r="382" spans="1:7" x14ac:dyDescent="0.25">
      <c r="A382" s="344"/>
      <c r="B382" s="344"/>
      <c r="C382" s="275"/>
      <c r="D382" s="259"/>
      <c r="E382" s="259"/>
      <c r="F382" s="260"/>
      <c r="G382" s="260"/>
    </row>
    <row r="383" spans="1:7" x14ac:dyDescent="0.25">
      <c r="A383" s="344">
        <v>55</v>
      </c>
      <c r="B383" s="344"/>
      <c r="C383" s="275" t="s">
        <v>471</v>
      </c>
      <c r="D383" s="259" t="s">
        <v>45</v>
      </c>
      <c r="E383" s="259">
        <v>2</v>
      </c>
      <c r="F383" s="260"/>
      <c r="G383" s="260"/>
    </row>
    <row r="384" spans="1:7" x14ac:dyDescent="0.25">
      <c r="A384" s="344"/>
      <c r="B384" s="344"/>
      <c r="C384" s="275"/>
      <c r="D384" s="259"/>
      <c r="E384" s="259"/>
      <c r="F384" s="260"/>
      <c r="G384" s="260"/>
    </row>
    <row r="385" spans="1:7" ht="33" customHeight="1" x14ac:dyDescent="0.25">
      <c r="A385" s="344">
        <v>56</v>
      </c>
      <c r="B385" s="344"/>
      <c r="C385" s="275" t="s">
        <v>472</v>
      </c>
      <c r="D385" s="259" t="s">
        <v>45</v>
      </c>
      <c r="E385" s="259">
        <v>2</v>
      </c>
      <c r="F385" s="260"/>
      <c r="G385" s="260"/>
    </row>
    <row r="386" spans="1:7" x14ac:dyDescent="0.25">
      <c r="A386" s="344"/>
      <c r="B386" s="344"/>
      <c r="C386" s="275"/>
      <c r="D386" s="259"/>
      <c r="E386" s="259"/>
      <c r="F386" s="260"/>
      <c r="G386" s="260"/>
    </row>
    <row r="387" spans="1:7" ht="48.6" customHeight="1" x14ac:dyDescent="0.25">
      <c r="A387" s="344"/>
      <c r="B387" s="344"/>
      <c r="C387" s="275" t="s">
        <v>473</v>
      </c>
      <c r="D387" s="259"/>
      <c r="E387" s="259"/>
      <c r="F387" s="260"/>
      <c r="G387" s="260"/>
    </row>
    <row r="388" spans="1:7" x14ac:dyDescent="0.25">
      <c r="A388" s="344">
        <v>57</v>
      </c>
      <c r="B388" s="344"/>
      <c r="C388" s="275"/>
      <c r="D388" s="259"/>
      <c r="E388" s="259"/>
      <c r="F388" s="260"/>
      <c r="G388" s="260"/>
    </row>
    <row r="389" spans="1:7" x14ac:dyDescent="0.25">
      <c r="A389" s="344"/>
      <c r="B389" s="344"/>
      <c r="C389" s="275" t="s">
        <v>474</v>
      </c>
      <c r="D389" s="259" t="s">
        <v>44</v>
      </c>
      <c r="E389" s="259">
        <v>7</v>
      </c>
      <c r="F389" s="260"/>
      <c r="G389" s="260"/>
    </row>
    <row r="390" spans="1:7" x14ac:dyDescent="0.25">
      <c r="A390" s="344"/>
      <c r="B390" s="344"/>
      <c r="C390" s="275"/>
      <c r="D390" s="259"/>
      <c r="E390" s="259"/>
      <c r="F390" s="260"/>
      <c r="G390" s="260"/>
    </row>
    <row r="391" spans="1:7" x14ac:dyDescent="0.25">
      <c r="A391" s="344"/>
      <c r="B391" s="344"/>
      <c r="C391" s="275" t="s">
        <v>475</v>
      </c>
      <c r="D391" s="259"/>
      <c r="E391" s="259"/>
      <c r="F391" s="260"/>
      <c r="G391" s="260"/>
    </row>
    <row r="392" spans="1:7" x14ac:dyDescent="0.25">
      <c r="A392" s="344"/>
      <c r="B392" s="344"/>
      <c r="C392" s="275"/>
      <c r="D392" s="259"/>
      <c r="E392" s="259"/>
      <c r="F392" s="260"/>
      <c r="G392" s="260"/>
    </row>
    <row r="393" spans="1:7" x14ac:dyDescent="0.25">
      <c r="A393" s="344">
        <v>58</v>
      </c>
      <c r="B393" s="344"/>
      <c r="C393" s="275" t="s">
        <v>476</v>
      </c>
      <c r="D393" s="259" t="s">
        <v>44</v>
      </c>
      <c r="E393" s="259">
        <v>2</v>
      </c>
      <c r="F393" s="260"/>
      <c r="G393" s="260"/>
    </row>
    <row r="394" spans="1:7" x14ac:dyDescent="0.25">
      <c r="A394" s="345"/>
      <c r="B394" s="344"/>
      <c r="C394" s="275"/>
      <c r="D394" s="259"/>
      <c r="E394" s="259"/>
      <c r="F394" s="260"/>
      <c r="G394" s="216"/>
    </row>
    <row r="395" spans="1:7" x14ac:dyDescent="0.25">
      <c r="A395" s="351" t="s">
        <v>145</v>
      </c>
      <c r="B395" s="423"/>
      <c r="C395" s="322"/>
      <c r="D395" s="229"/>
      <c r="E395" s="229"/>
      <c r="F395" s="230"/>
      <c r="G395" s="231"/>
    </row>
    <row r="396" spans="1:7" x14ac:dyDescent="0.25">
      <c r="C396" s="232"/>
      <c r="D396" s="233"/>
      <c r="E396" s="233"/>
      <c r="F396" s="234"/>
      <c r="G396" s="235"/>
    </row>
    <row r="397" spans="1:7" x14ac:dyDescent="0.25">
      <c r="A397" s="313"/>
      <c r="B397" s="313"/>
      <c r="C397" s="314"/>
      <c r="D397" s="315"/>
      <c r="E397" s="316"/>
      <c r="F397" s="200"/>
      <c r="G397" s="218"/>
    </row>
    <row r="398" spans="1:7" ht="27.6" x14ac:dyDescent="0.25">
      <c r="A398" s="202" t="s">
        <v>52</v>
      </c>
      <c r="B398" s="202" t="s">
        <v>952</v>
      </c>
      <c r="C398" s="203" t="s">
        <v>147</v>
      </c>
      <c r="D398" s="204" t="s">
        <v>148</v>
      </c>
      <c r="E398" s="205" t="s">
        <v>149</v>
      </c>
      <c r="F398" s="205" t="s">
        <v>150</v>
      </c>
      <c r="G398" s="219"/>
    </row>
    <row r="399" spans="1:7" x14ac:dyDescent="0.25">
      <c r="A399" s="202"/>
      <c r="B399" s="202" t="s">
        <v>950</v>
      </c>
      <c r="C399" s="203"/>
      <c r="D399" s="204"/>
      <c r="E399" s="205"/>
      <c r="F399" s="220"/>
      <c r="G399" s="221"/>
    </row>
    <row r="400" spans="1:7" x14ac:dyDescent="0.25">
      <c r="A400" s="202"/>
      <c r="B400" s="202"/>
      <c r="C400" s="203"/>
      <c r="D400" s="206"/>
      <c r="E400" s="206"/>
      <c r="F400" s="206" t="s">
        <v>151</v>
      </c>
      <c r="G400" s="222" t="s">
        <v>152</v>
      </c>
    </row>
    <row r="401" spans="1:7" x14ac:dyDescent="0.25">
      <c r="A401" s="209"/>
      <c r="B401" s="209"/>
      <c r="C401" s="210"/>
      <c r="D401" s="211">
        <v>1</v>
      </c>
      <c r="E401" s="211">
        <v>2</v>
      </c>
      <c r="F401" s="211">
        <v>3</v>
      </c>
      <c r="G401" s="211">
        <f>+F401+1</f>
        <v>4</v>
      </c>
    </row>
    <row r="402" spans="1:7" x14ac:dyDescent="0.25">
      <c r="A402" s="223"/>
      <c r="B402" s="223"/>
      <c r="C402" s="224"/>
      <c r="D402" s="225"/>
      <c r="E402" s="226"/>
      <c r="F402" s="226"/>
      <c r="G402" s="227" t="s">
        <v>153</v>
      </c>
    </row>
    <row r="403" spans="1:7" x14ac:dyDescent="0.25">
      <c r="A403" s="344"/>
      <c r="C403" s="232"/>
      <c r="D403" s="262"/>
      <c r="E403" s="233"/>
      <c r="F403" s="263"/>
      <c r="G403" s="266"/>
    </row>
    <row r="404" spans="1:7" x14ac:dyDescent="0.25">
      <c r="A404" s="344"/>
      <c r="C404" s="352" t="s">
        <v>40</v>
      </c>
      <c r="D404" s="259"/>
      <c r="F404" s="259"/>
      <c r="G404" s="259"/>
    </row>
    <row r="405" spans="1:7" x14ac:dyDescent="0.25">
      <c r="A405" s="344"/>
      <c r="C405" s="352"/>
      <c r="D405" s="259"/>
      <c r="F405" s="259"/>
      <c r="G405" s="259"/>
    </row>
    <row r="406" spans="1:7" x14ac:dyDescent="0.25">
      <c r="A406" s="344"/>
      <c r="C406" s="352" t="s">
        <v>238</v>
      </c>
      <c r="D406" s="259"/>
      <c r="F406" s="259"/>
      <c r="G406" s="259"/>
    </row>
    <row r="407" spans="1:7" x14ac:dyDescent="0.25">
      <c r="A407" s="344"/>
      <c r="C407" s="352"/>
      <c r="D407" s="259"/>
      <c r="F407" s="259"/>
      <c r="G407" s="259"/>
    </row>
    <row r="408" spans="1:7" x14ac:dyDescent="0.25">
      <c r="A408" s="344"/>
      <c r="C408" s="352" t="s">
        <v>477</v>
      </c>
      <c r="D408" s="259"/>
      <c r="F408" s="259"/>
      <c r="G408" s="259"/>
    </row>
    <row r="409" spans="1:7" x14ac:dyDescent="0.25">
      <c r="A409" s="344"/>
      <c r="D409" s="259"/>
      <c r="F409" s="259"/>
      <c r="G409" s="259"/>
    </row>
    <row r="410" spans="1:7" ht="27.6" x14ac:dyDescent="0.25">
      <c r="A410" s="344"/>
      <c r="C410" s="320" t="s">
        <v>349</v>
      </c>
      <c r="D410" s="259"/>
      <c r="F410" s="259"/>
      <c r="G410" s="259"/>
    </row>
    <row r="411" spans="1:7" x14ac:dyDescent="0.25">
      <c r="A411" s="344"/>
      <c r="D411" s="259"/>
      <c r="F411" s="259"/>
      <c r="G411" s="259"/>
    </row>
    <row r="412" spans="1:7" x14ac:dyDescent="0.25">
      <c r="A412" s="344"/>
      <c r="C412" s="320" t="s">
        <v>123</v>
      </c>
      <c r="D412" s="259"/>
      <c r="F412" s="259"/>
      <c r="G412" s="259"/>
    </row>
    <row r="413" spans="1:7" x14ac:dyDescent="0.25">
      <c r="A413" s="344"/>
      <c r="D413" s="259"/>
      <c r="F413" s="259"/>
      <c r="G413" s="259"/>
    </row>
    <row r="414" spans="1:7" x14ac:dyDescent="0.25">
      <c r="A414" s="344"/>
      <c r="C414" s="320" t="s">
        <v>478</v>
      </c>
      <c r="D414" s="259"/>
      <c r="F414" s="259"/>
      <c r="G414" s="259"/>
    </row>
    <row r="415" spans="1:7" x14ac:dyDescent="0.25">
      <c r="A415" s="344"/>
      <c r="D415" s="259"/>
      <c r="F415" s="259"/>
      <c r="G415" s="259"/>
    </row>
    <row r="416" spans="1:7" ht="60.6" customHeight="1" x14ac:dyDescent="0.25">
      <c r="A416" s="344"/>
      <c r="C416" s="320" t="s">
        <v>479</v>
      </c>
      <c r="D416" s="259"/>
      <c r="F416" s="259"/>
      <c r="G416" s="259"/>
    </row>
    <row r="417" spans="1:7" x14ac:dyDescent="0.25">
      <c r="A417" s="344"/>
      <c r="D417" s="259"/>
      <c r="F417" s="259"/>
      <c r="G417" s="259"/>
    </row>
    <row r="418" spans="1:7" x14ac:dyDescent="0.25">
      <c r="A418" s="344"/>
      <c r="C418" s="320" t="s">
        <v>480</v>
      </c>
      <c r="D418" s="259"/>
      <c r="F418" s="259"/>
      <c r="G418" s="259"/>
    </row>
    <row r="419" spans="1:7" x14ac:dyDescent="0.25">
      <c r="A419" s="344"/>
      <c r="D419" s="259"/>
      <c r="F419" s="259"/>
      <c r="G419" s="259"/>
    </row>
    <row r="420" spans="1:7" ht="37.799999999999997" customHeight="1" x14ac:dyDescent="0.25">
      <c r="A420" s="344"/>
      <c r="C420" s="320" t="s">
        <v>481</v>
      </c>
      <c r="D420" s="259"/>
      <c r="F420" s="259"/>
      <c r="G420" s="259"/>
    </row>
    <row r="421" spans="1:7" x14ac:dyDescent="0.25">
      <c r="A421" s="344"/>
      <c r="D421" s="259"/>
      <c r="F421" s="259"/>
      <c r="G421" s="259"/>
    </row>
    <row r="422" spans="1:7" ht="16.2" x14ac:dyDescent="0.25">
      <c r="A422" s="344">
        <v>59</v>
      </c>
      <c r="C422" s="320" t="s">
        <v>482</v>
      </c>
      <c r="D422" s="259" t="s">
        <v>948</v>
      </c>
      <c r="E422" s="312">
        <v>21</v>
      </c>
      <c r="F422" s="259"/>
      <c r="G422" s="259"/>
    </row>
    <row r="423" spans="1:7" x14ac:dyDescent="0.25">
      <c r="A423" s="344"/>
      <c r="D423" s="259"/>
      <c r="F423" s="259"/>
      <c r="G423" s="259"/>
    </row>
    <row r="424" spans="1:7" ht="27.6" x14ac:dyDescent="0.25">
      <c r="A424" s="344"/>
      <c r="C424" s="320" t="s">
        <v>483</v>
      </c>
      <c r="D424" s="259"/>
      <c r="F424" s="259"/>
      <c r="G424" s="259"/>
    </row>
    <row r="425" spans="1:7" x14ac:dyDescent="0.25">
      <c r="A425" s="344"/>
      <c r="D425" s="259"/>
      <c r="F425" s="259"/>
      <c r="G425" s="259"/>
    </row>
    <row r="426" spans="1:7" ht="16.2" x14ac:dyDescent="0.25">
      <c r="A426" s="344">
        <v>60</v>
      </c>
      <c r="C426" s="320" t="s">
        <v>484</v>
      </c>
      <c r="D426" s="259" t="s">
        <v>948</v>
      </c>
      <c r="E426" s="312">
        <v>60</v>
      </c>
      <c r="F426" s="259"/>
      <c r="G426" s="259"/>
    </row>
    <row r="427" spans="1:7" x14ac:dyDescent="0.25">
      <c r="A427" s="344"/>
      <c r="D427" s="259"/>
      <c r="F427" s="259"/>
      <c r="G427" s="259"/>
    </row>
    <row r="428" spans="1:7" x14ac:dyDescent="0.25">
      <c r="A428" s="344"/>
      <c r="C428" s="320" t="s">
        <v>485</v>
      </c>
      <c r="D428" s="259"/>
      <c r="F428" s="259"/>
      <c r="G428" s="259"/>
    </row>
    <row r="429" spans="1:7" x14ac:dyDescent="0.25">
      <c r="A429" s="344"/>
      <c r="C429" s="232"/>
      <c r="D429" s="262"/>
      <c r="E429" s="233"/>
      <c r="F429" s="263"/>
      <c r="G429" s="267"/>
    </row>
    <row r="430" spans="1:7" ht="54" customHeight="1" x14ac:dyDescent="0.25">
      <c r="A430" s="344"/>
      <c r="C430" s="320" t="s">
        <v>486</v>
      </c>
      <c r="D430" s="259"/>
      <c r="F430" s="259"/>
      <c r="G430" s="259"/>
    </row>
    <row r="431" spans="1:7" x14ac:dyDescent="0.25">
      <c r="A431" s="344"/>
      <c r="D431" s="259"/>
      <c r="F431" s="259"/>
      <c r="G431" s="259"/>
    </row>
    <row r="432" spans="1:7" ht="34.799999999999997" customHeight="1" x14ac:dyDescent="0.25">
      <c r="A432" s="344">
        <v>61</v>
      </c>
      <c r="C432" s="320" t="s">
        <v>487</v>
      </c>
      <c r="D432" s="259" t="s">
        <v>44</v>
      </c>
      <c r="E432" s="312">
        <v>40</v>
      </c>
      <c r="F432" s="259"/>
      <c r="G432" s="260"/>
    </row>
    <row r="433" spans="1:7" x14ac:dyDescent="0.25">
      <c r="A433" s="344"/>
      <c r="C433" s="232"/>
      <c r="D433" s="262"/>
      <c r="E433" s="233"/>
      <c r="F433" s="263"/>
      <c r="G433" s="268"/>
    </row>
    <row r="434" spans="1:7" x14ac:dyDescent="0.25">
      <c r="A434" s="340"/>
      <c r="B434" s="340"/>
      <c r="C434" s="269"/>
      <c r="D434" s="270"/>
      <c r="E434" s="270"/>
      <c r="F434" s="271"/>
      <c r="G434" s="272"/>
    </row>
    <row r="435" spans="1:7" x14ac:dyDescent="0.25">
      <c r="C435" s="232"/>
      <c r="D435" s="233"/>
      <c r="E435" s="233"/>
      <c r="F435" s="234"/>
      <c r="G435" s="235"/>
    </row>
    <row r="436" spans="1:7" x14ac:dyDescent="0.25">
      <c r="A436" s="313"/>
      <c r="B436" s="313"/>
      <c r="C436" s="314"/>
      <c r="D436" s="315"/>
      <c r="E436" s="316"/>
      <c r="F436" s="200"/>
      <c r="G436" s="218"/>
    </row>
    <row r="437" spans="1:7" ht="14.4" customHeight="1" x14ac:dyDescent="0.25">
      <c r="A437" s="202" t="s">
        <v>52</v>
      </c>
      <c r="B437" s="202" t="s">
        <v>952</v>
      </c>
      <c r="C437" s="203" t="s">
        <v>147</v>
      </c>
      <c r="D437" s="204" t="s">
        <v>148</v>
      </c>
      <c r="E437" s="205" t="s">
        <v>149</v>
      </c>
      <c r="F437" s="205" t="s">
        <v>150</v>
      </c>
      <c r="G437" s="219"/>
    </row>
    <row r="438" spans="1:7" x14ac:dyDescent="0.25">
      <c r="A438" s="202"/>
      <c r="B438" s="202" t="s">
        <v>950</v>
      </c>
      <c r="C438" s="203"/>
      <c r="D438" s="204"/>
      <c r="E438" s="205"/>
      <c r="F438" s="220"/>
      <c r="G438" s="221"/>
    </row>
    <row r="439" spans="1:7" x14ac:dyDescent="0.25">
      <c r="A439" s="202"/>
      <c r="B439" s="202"/>
      <c r="C439" s="203"/>
      <c r="D439" s="206"/>
      <c r="E439" s="206"/>
      <c r="F439" s="206" t="s">
        <v>151</v>
      </c>
      <c r="G439" s="222" t="s">
        <v>152</v>
      </c>
    </row>
    <row r="440" spans="1:7" x14ac:dyDescent="0.25">
      <c r="A440" s="209"/>
      <c r="B440" s="209"/>
      <c r="C440" s="210"/>
      <c r="D440" s="211">
        <v>1</v>
      </c>
      <c r="E440" s="211">
        <v>2</v>
      </c>
      <c r="F440" s="211">
        <v>3</v>
      </c>
      <c r="G440" s="211">
        <f>+F440+1</f>
        <v>4</v>
      </c>
    </row>
    <row r="441" spans="1:7" x14ac:dyDescent="0.25">
      <c r="A441" s="223"/>
      <c r="B441" s="223"/>
      <c r="C441" s="224"/>
      <c r="D441" s="225"/>
      <c r="E441" s="226"/>
      <c r="F441" s="226"/>
      <c r="G441" s="227" t="s">
        <v>153</v>
      </c>
    </row>
    <row r="442" spans="1:7" x14ac:dyDescent="0.25">
      <c r="A442" s="348"/>
      <c r="B442" s="344"/>
      <c r="C442" s="275"/>
      <c r="D442" s="259"/>
      <c r="E442" s="259"/>
      <c r="F442" s="260"/>
      <c r="G442" s="260"/>
    </row>
    <row r="443" spans="1:7" x14ac:dyDescent="0.25">
      <c r="A443" s="344"/>
      <c r="B443" s="344"/>
      <c r="C443" s="228"/>
      <c r="D443" s="259"/>
      <c r="E443" s="259"/>
      <c r="F443" s="260"/>
      <c r="G443" s="215"/>
    </row>
    <row r="444" spans="1:7" x14ac:dyDescent="0.25">
      <c r="A444" s="344"/>
      <c r="B444" s="344"/>
      <c r="C444" s="228" t="s">
        <v>40</v>
      </c>
      <c r="D444" s="259"/>
      <c r="E444" s="259"/>
      <c r="F444" s="260"/>
      <c r="G444" s="260"/>
    </row>
    <row r="445" spans="1:7" x14ac:dyDescent="0.25">
      <c r="A445" s="344"/>
      <c r="B445" s="344"/>
      <c r="C445" s="228"/>
      <c r="D445" s="259"/>
      <c r="E445" s="259"/>
      <c r="F445" s="260"/>
      <c r="G445" s="215"/>
    </row>
    <row r="446" spans="1:7" x14ac:dyDescent="0.25">
      <c r="A446" s="344"/>
      <c r="B446" s="344"/>
      <c r="C446" s="228" t="s">
        <v>488</v>
      </c>
      <c r="D446" s="259"/>
      <c r="E446" s="259"/>
      <c r="F446" s="260"/>
      <c r="G446" s="260"/>
    </row>
    <row r="447" spans="1:7" x14ac:dyDescent="0.25">
      <c r="A447" s="344"/>
      <c r="B447" s="344"/>
      <c r="C447" s="228"/>
      <c r="D447" s="259"/>
      <c r="E447" s="259"/>
      <c r="F447" s="260"/>
      <c r="G447" s="215"/>
    </row>
    <row r="448" spans="1:7" x14ac:dyDescent="0.25">
      <c r="A448" s="344"/>
      <c r="B448" s="344"/>
      <c r="C448" s="275" t="s">
        <v>63</v>
      </c>
      <c r="D448" s="259"/>
      <c r="E448" s="259"/>
      <c r="F448" s="260"/>
      <c r="G448" s="260"/>
    </row>
    <row r="449" spans="1:7" x14ac:dyDescent="0.25">
      <c r="A449" s="344"/>
      <c r="B449" s="344"/>
      <c r="C449" s="228"/>
      <c r="D449" s="259"/>
      <c r="E449" s="259"/>
      <c r="F449" s="260"/>
      <c r="G449" s="215"/>
    </row>
    <row r="450" spans="1:7" ht="27.6" x14ac:dyDescent="0.25">
      <c r="A450" s="344"/>
      <c r="B450" s="344"/>
      <c r="C450" s="228" t="s">
        <v>349</v>
      </c>
      <c r="D450" s="259"/>
      <c r="E450" s="259"/>
      <c r="F450" s="260"/>
      <c r="G450" s="260"/>
    </row>
    <row r="451" spans="1:7" x14ac:dyDescent="0.25">
      <c r="A451" s="344"/>
      <c r="B451" s="344"/>
      <c r="C451" s="228"/>
      <c r="D451" s="259"/>
      <c r="E451" s="259"/>
      <c r="F451" s="260"/>
      <c r="G451" s="215"/>
    </row>
    <row r="452" spans="1:7" x14ac:dyDescent="0.25">
      <c r="A452" s="344"/>
      <c r="B452" s="344"/>
      <c r="C452" s="275" t="s">
        <v>123</v>
      </c>
      <c r="D452" s="259"/>
      <c r="E452" s="259"/>
      <c r="F452" s="260"/>
      <c r="G452" s="260"/>
    </row>
    <row r="453" spans="1:7" x14ac:dyDescent="0.25">
      <c r="A453" s="344"/>
      <c r="B453" s="344"/>
      <c r="C453" s="275"/>
      <c r="D453" s="259"/>
      <c r="E453" s="259"/>
      <c r="F453" s="260"/>
      <c r="G453" s="215"/>
    </row>
    <row r="454" spans="1:7" x14ac:dyDescent="0.25">
      <c r="A454" s="344"/>
      <c r="B454" s="344"/>
      <c r="C454" s="275" t="s">
        <v>221</v>
      </c>
      <c r="D454" s="259"/>
      <c r="E454" s="259"/>
      <c r="F454" s="260"/>
      <c r="G454" s="260"/>
    </row>
    <row r="455" spans="1:7" x14ac:dyDescent="0.25">
      <c r="A455" s="344"/>
      <c r="B455" s="344"/>
      <c r="C455" s="228"/>
      <c r="D455" s="259"/>
      <c r="E455" s="259"/>
      <c r="F455" s="260"/>
      <c r="G455" s="215"/>
    </row>
    <row r="456" spans="1:7" ht="27.6" x14ac:dyDescent="0.25">
      <c r="A456" s="344"/>
      <c r="B456" s="344"/>
      <c r="C456" s="228" t="s">
        <v>222</v>
      </c>
      <c r="D456" s="259"/>
      <c r="E456" s="259"/>
      <c r="F456" s="260"/>
      <c r="G456" s="260"/>
    </row>
    <row r="457" spans="1:7" x14ac:dyDescent="0.25">
      <c r="A457" s="344"/>
      <c r="B457" s="344"/>
      <c r="C457" s="228"/>
      <c r="D457" s="259"/>
      <c r="E457" s="259"/>
      <c r="F457" s="260"/>
      <c r="G457" s="215"/>
    </row>
    <row r="458" spans="1:7" x14ac:dyDescent="0.25">
      <c r="A458" s="344"/>
      <c r="B458" s="344"/>
      <c r="C458" s="275" t="s">
        <v>223</v>
      </c>
      <c r="D458" s="259"/>
      <c r="E458" s="259"/>
      <c r="F458" s="260"/>
      <c r="G458" s="260"/>
    </row>
    <row r="459" spans="1:7" x14ac:dyDescent="0.25">
      <c r="A459" s="344"/>
      <c r="B459" s="344"/>
      <c r="C459" s="275"/>
      <c r="D459" s="259"/>
      <c r="E459" s="259"/>
      <c r="F459" s="260"/>
      <c r="G459" s="215"/>
    </row>
    <row r="460" spans="1:7" ht="30" customHeight="1" x14ac:dyDescent="0.25">
      <c r="A460" s="344"/>
      <c r="B460" s="344"/>
      <c r="C460" s="275" t="s">
        <v>224</v>
      </c>
      <c r="D460" s="259"/>
      <c r="E460" s="259"/>
      <c r="F460" s="260"/>
      <c r="G460" s="260"/>
    </row>
    <row r="461" spans="1:7" x14ac:dyDescent="0.25">
      <c r="A461" s="344"/>
      <c r="B461" s="344"/>
      <c r="C461" s="275"/>
      <c r="D461" s="259"/>
      <c r="E461" s="259"/>
      <c r="F461" s="260"/>
      <c r="G461" s="215"/>
    </row>
    <row r="462" spans="1:7" ht="25.8" customHeight="1" x14ac:dyDescent="0.25">
      <c r="A462" s="344"/>
      <c r="B462" s="344"/>
      <c r="C462" s="275" t="s">
        <v>225</v>
      </c>
      <c r="D462" s="259"/>
      <c r="E462" s="259"/>
      <c r="F462" s="260"/>
      <c r="G462" s="260"/>
    </row>
    <row r="463" spans="1:7" x14ac:dyDescent="0.25">
      <c r="A463" s="344"/>
      <c r="B463" s="344"/>
      <c r="C463" s="275"/>
      <c r="D463" s="259"/>
      <c r="E463" s="259"/>
      <c r="F463" s="260"/>
      <c r="G463" s="215"/>
    </row>
    <row r="464" spans="1:7" x14ac:dyDescent="0.25">
      <c r="A464" s="344"/>
      <c r="B464" s="344"/>
      <c r="C464" s="275" t="s">
        <v>226</v>
      </c>
      <c r="D464" s="259"/>
      <c r="E464" s="259"/>
      <c r="F464" s="260"/>
      <c r="G464" s="215"/>
    </row>
    <row r="465" spans="1:7" x14ac:dyDescent="0.25">
      <c r="A465" s="344"/>
      <c r="B465" s="344"/>
      <c r="C465" s="275"/>
      <c r="D465" s="259"/>
      <c r="E465" s="259"/>
      <c r="F465" s="260"/>
      <c r="G465" s="260"/>
    </row>
    <row r="466" spans="1:7" ht="27.6" x14ac:dyDescent="0.25">
      <c r="A466" s="344"/>
      <c r="B466" s="344"/>
      <c r="C466" s="228" t="s">
        <v>227</v>
      </c>
      <c r="D466" s="259"/>
      <c r="E466" s="259"/>
      <c r="F466" s="260"/>
      <c r="G466" s="215"/>
    </row>
    <row r="467" spans="1:7" x14ac:dyDescent="0.25">
      <c r="A467" s="344"/>
      <c r="B467" s="344"/>
      <c r="C467" s="228"/>
      <c r="D467" s="259"/>
      <c r="E467" s="259"/>
      <c r="F467" s="260"/>
      <c r="G467" s="260"/>
    </row>
    <row r="468" spans="1:7" x14ac:dyDescent="0.25">
      <c r="A468" s="344"/>
      <c r="B468" s="344"/>
      <c r="C468" s="228" t="s">
        <v>228</v>
      </c>
      <c r="D468" s="259"/>
      <c r="E468" s="259"/>
      <c r="F468" s="260"/>
      <c r="G468" s="215"/>
    </row>
    <row r="469" spans="1:7" x14ac:dyDescent="0.25">
      <c r="A469" s="344"/>
      <c r="B469" s="344"/>
      <c r="C469" s="275"/>
      <c r="D469" s="259"/>
      <c r="E469" s="259"/>
      <c r="F469" s="260"/>
      <c r="G469" s="260"/>
    </row>
    <row r="470" spans="1:7" ht="27.6" x14ac:dyDescent="0.25">
      <c r="A470" s="344"/>
      <c r="B470" s="344"/>
      <c r="C470" s="275" t="s">
        <v>229</v>
      </c>
      <c r="D470" s="259"/>
      <c r="E470" s="259"/>
      <c r="F470" s="260"/>
      <c r="G470" s="215"/>
    </row>
    <row r="471" spans="1:7" x14ac:dyDescent="0.25">
      <c r="A471" s="344"/>
      <c r="B471" s="344"/>
      <c r="C471" s="275"/>
      <c r="D471" s="259"/>
      <c r="E471" s="259"/>
      <c r="F471" s="260"/>
      <c r="G471" s="215"/>
    </row>
    <row r="472" spans="1:7" x14ac:dyDescent="0.25">
      <c r="A472" s="344"/>
      <c r="B472" s="344"/>
      <c r="C472" s="275" t="s">
        <v>489</v>
      </c>
      <c r="D472" s="259"/>
      <c r="E472" s="259"/>
      <c r="F472" s="260"/>
      <c r="G472" s="215"/>
    </row>
    <row r="473" spans="1:7" x14ac:dyDescent="0.25">
      <c r="A473" s="344"/>
      <c r="B473" s="344"/>
      <c r="C473" s="275"/>
      <c r="D473" s="259"/>
      <c r="E473" s="259"/>
      <c r="F473" s="260"/>
      <c r="G473" s="215"/>
    </row>
    <row r="474" spans="1:7" x14ac:dyDescent="0.25">
      <c r="A474" s="344">
        <v>62</v>
      </c>
      <c r="B474" s="344"/>
      <c r="C474" s="275" t="s">
        <v>490</v>
      </c>
      <c r="D474" s="259" t="s">
        <v>44</v>
      </c>
      <c r="E474" s="259">
        <v>46</v>
      </c>
      <c r="F474" s="260"/>
      <c r="G474" s="215"/>
    </row>
    <row r="475" spans="1:7" x14ac:dyDescent="0.25">
      <c r="A475" s="344"/>
      <c r="B475" s="344"/>
      <c r="C475" s="275"/>
      <c r="D475" s="259"/>
      <c r="E475" s="259"/>
      <c r="F475" s="260"/>
      <c r="G475" s="215"/>
    </row>
    <row r="476" spans="1:7" x14ac:dyDescent="0.25">
      <c r="A476" s="344"/>
      <c r="B476" s="344"/>
      <c r="C476" s="275" t="s">
        <v>233</v>
      </c>
      <c r="D476" s="259"/>
      <c r="E476" s="259"/>
      <c r="F476" s="260"/>
      <c r="G476" s="215"/>
    </row>
    <row r="477" spans="1:7" x14ac:dyDescent="0.25">
      <c r="A477" s="344"/>
      <c r="B477" s="344"/>
      <c r="C477" s="275"/>
      <c r="D477" s="259"/>
      <c r="E477" s="259"/>
      <c r="F477" s="260"/>
      <c r="G477" s="215"/>
    </row>
    <row r="478" spans="1:7" ht="27.6" x14ac:dyDescent="0.25">
      <c r="A478" s="344"/>
      <c r="B478" s="344"/>
      <c r="C478" s="275" t="s">
        <v>491</v>
      </c>
      <c r="D478" s="259"/>
      <c r="E478" s="259"/>
      <c r="F478" s="260"/>
      <c r="G478" s="215"/>
    </row>
    <row r="479" spans="1:7" x14ac:dyDescent="0.25">
      <c r="A479" s="344"/>
      <c r="B479" s="344"/>
      <c r="C479" s="275"/>
      <c r="D479" s="259"/>
      <c r="E479" s="259"/>
      <c r="F479" s="260"/>
      <c r="G479" s="260"/>
    </row>
    <row r="480" spans="1:7" x14ac:dyDescent="0.25">
      <c r="A480" s="344">
        <v>63</v>
      </c>
      <c r="B480" s="344"/>
      <c r="C480" s="275" t="s">
        <v>492</v>
      </c>
      <c r="D480" s="259" t="s">
        <v>45</v>
      </c>
      <c r="E480" s="259">
        <v>6</v>
      </c>
      <c r="F480" s="260"/>
      <c r="G480" s="260"/>
    </row>
    <row r="481" spans="1:7" x14ac:dyDescent="0.25">
      <c r="A481" s="344"/>
      <c r="B481" s="344"/>
      <c r="C481" s="275"/>
      <c r="D481" s="259"/>
      <c r="E481" s="259"/>
      <c r="F481" s="260"/>
      <c r="G481" s="260"/>
    </row>
    <row r="482" spans="1:7" x14ac:dyDescent="0.25">
      <c r="A482" s="345"/>
      <c r="B482" s="344"/>
      <c r="C482" s="275"/>
      <c r="D482" s="259"/>
      <c r="E482" s="259"/>
      <c r="F482" s="260"/>
      <c r="G482" s="260"/>
    </row>
    <row r="483" spans="1:7" x14ac:dyDescent="0.25">
      <c r="A483" s="353"/>
      <c r="B483" s="322"/>
      <c r="C483" s="322"/>
      <c r="D483" s="229"/>
      <c r="E483" s="229"/>
      <c r="F483" s="230"/>
      <c r="G483" s="230"/>
    </row>
    <row r="484" spans="1:7" x14ac:dyDescent="0.25">
      <c r="C484" s="237"/>
      <c r="D484" s="233"/>
      <c r="E484" s="233"/>
      <c r="F484" s="234"/>
      <c r="G484" s="234"/>
    </row>
    <row r="485" spans="1:7" x14ac:dyDescent="0.25">
      <c r="A485" s="313"/>
      <c r="B485" s="313"/>
      <c r="C485" s="314"/>
      <c r="D485" s="315"/>
      <c r="E485" s="316"/>
      <c r="F485" s="200"/>
      <c r="G485" s="218"/>
    </row>
    <row r="486" spans="1:7" ht="14.4" customHeight="1" x14ac:dyDescent="0.25">
      <c r="A486" s="202" t="s">
        <v>52</v>
      </c>
      <c r="B486" s="202" t="s">
        <v>952</v>
      </c>
      <c r="C486" s="203" t="s">
        <v>147</v>
      </c>
      <c r="D486" s="204" t="s">
        <v>148</v>
      </c>
      <c r="E486" s="205" t="s">
        <v>149</v>
      </c>
      <c r="F486" s="205" t="s">
        <v>150</v>
      </c>
      <c r="G486" s="219"/>
    </row>
    <row r="487" spans="1:7" x14ac:dyDescent="0.25">
      <c r="A487" s="202"/>
      <c r="B487" s="202" t="s">
        <v>950</v>
      </c>
      <c r="C487" s="203"/>
      <c r="D487" s="204"/>
      <c r="E487" s="205"/>
      <c r="F487" s="220"/>
      <c r="G487" s="221"/>
    </row>
    <row r="488" spans="1:7" x14ac:dyDescent="0.25">
      <c r="A488" s="202"/>
      <c r="B488" s="202"/>
      <c r="C488" s="203"/>
      <c r="D488" s="206"/>
      <c r="E488" s="206"/>
      <c r="F488" s="206" t="s">
        <v>151</v>
      </c>
      <c r="G488" s="222" t="s">
        <v>152</v>
      </c>
    </row>
    <row r="489" spans="1:7" x14ac:dyDescent="0.25">
      <c r="A489" s="209"/>
      <c r="B489" s="209"/>
      <c r="C489" s="210"/>
      <c r="D489" s="211">
        <v>1</v>
      </c>
      <c r="E489" s="211">
        <v>2</v>
      </c>
      <c r="F489" s="211">
        <v>3</v>
      </c>
      <c r="G489" s="211">
        <f>+F489+1</f>
        <v>4</v>
      </c>
    </row>
    <row r="490" spans="1:7" x14ac:dyDescent="0.25">
      <c r="A490" s="223"/>
      <c r="B490" s="223"/>
      <c r="C490" s="224"/>
      <c r="D490" s="225"/>
      <c r="E490" s="226"/>
      <c r="F490" s="226"/>
      <c r="G490" s="227" t="s">
        <v>153</v>
      </c>
    </row>
    <row r="491" spans="1:7" x14ac:dyDescent="0.25">
      <c r="A491" s="348"/>
      <c r="B491" s="344"/>
      <c r="C491" s="275"/>
      <c r="D491" s="259"/>
      <c r="E491" s="259"/>
      <c r="F491" s="260"/>
      <c r="G491" s="260"/>
    </row>
    <row r="492" spans="1:7" x14ac:dyDescent="0.25">
      <c r="A492" s="344"/>
      <c r="B492" s="344"/>
      <c r="C492" s="275"/>
      <c r="D492" s="259"/>
      <c r="E492" s="259"/>
      <c r="F492" s="260"/>
      <c r="G492" s="260"/>
    </row>
    <row r="493" spans="1:7" x14ac:dyDescent="0.25">
      <c r="A493" s="344"/>
      <c r="B493" s="344"/>
      <c r="C493" s="275" t="s">
        <v>40</v>
      </c>
      <c r="D493" s="259"/>
      <c r="E493" s="259"/>
      <c r="F493" s="260"/>
      <c r="G493" s="260"/>
    </row>
    <row r="494" spans="1:7" x14ac:dyDescent="0.25">
      <c r="A494" s="344"/>
      <c r="B494" s="344"/>
      <c r="C494" s="275"/>
      <c r="D494" s="259"/>
      <c r="E494" s="259"/>
      <c r="F494" s="260"/>
      <c r="G494" s="260"/>
    </row>
    <row r="495" spans="1:7" x14ac:dyDescent="0.25">
      <c r="A495" s="344"/>
      <c r="B495" s="344"/>
      <c r="C495" s="275" t="s">
        <v>493</v>
      </c>
      <c r="D495" s="259"/>
      <c r="E495" s="259"/>
      <c r="F495" s="260"/>
      <c r="G495" s="260"/>
    </row>
    <row r="496" spans="1:7" x14ac:dyDescent="0.25">
      <c r="A496" s="344"/>
      <c r="B496" s="344"/>
      <c r="C496" s="275"/>
      <c r="D496" s="259"/>
      <c r="E496" s="259"/>
      <c r="F496" s="260"/>
      <c r="G496" s="260"/>
    </row>
    <row r="497" spans="1:7" x14ac:dyDescent="0.25">
      <c r="A497" s="344"/>
      <c r="B497" s="344"/>
      <c r="C497" s="275" t="s">
        <v>239</v>
      </c>
      <c r="D497" s="259"/>
      <c r="E497" s="259"/>
      <c r="F497" s="260"/>
      <c r="G497" s="260"/>
    </row>
    <row r="498" spans="1:7" x14ac:dyDescent="0.25">
      <c r="A498" s="344"/>
      <c r="B498" s="344"/>
      <c r="C498" s="275"/>
      <c r="D498" s="259"/>
      <c r="E498" s="259"/>
      <c r="F498" s="260"/>
      <c r="G498" s="260"/>
    </row>
    <row r="499" spans="1:7" ht="27.6" x14ac:dyDescent="0.25">
      <c r="A499" s="344"/>
      <c r="B499" s="344"/>
      <c r="C499" s="275" t="s">
        <v>349</v>
      </c>
      <c r="D499" s="259"/>
      <c r="E499" s="259"/>
      <c r="F499" s="260"/>
      <c r="G499" s="260"/>
    </row>
    <row r="500" spans="1:7" x14ac:dyDescent="0.25">
      <c r="A500" s="344"/>
      <c r="B500" s="344"/>
      <c r="C500" s="275"/>
      <c r="D500" s="259"/>
      <c r="E500" s="259"/>
      <c r="F500" s="260"/>
      <c r="G500" s="260"/>
    </row>
    <row r="501" spans="1:7" x14ac:dyDescent="0.25">
      <c r="A501" s="344"/>
      <c r="B501" s="344"/>
      <c r="C501" s="275" t="s">
        <v>123</v>
      </c>
      <c r="D501" s="259"/>
      <c r="E501" s="259"/>
      <c r="F501" s="260"/>
      <c r="G501" s="260"/>
    </row>
    <row r="502" spans="1:7" x14ac:dyDescent="0.25">
      <c r="A502" s="344"/>
      <c r="B502" s="344"/>
      <c r="C502" s="275"/>
      <c r="D502" s="259"/>
      <c r="E502" s="259"/>
      <c r="F502" s="260"/>
      <c r="G502" s="260"/>
    </row>
    <row r="503" spans="1:7" x14ac:dyDescent="0.25">
      <c r="A503" s="344"/>
      <c r="B503" s="344"/>
      <c r="C503" s="275" t="s">
        <v>240</v>
      </c>
      <c r="D503" s="259"/>
      <c r="E503" s="259"/>
      <c r="F503" s="260"/>
      <c r="G503" s="260"/>
    </row>
    <row r="504" spans="1:7" x14ac:dyDescent="0.25">
      <c r="A504" s="344"/>
      <c r="B504" s="344"/>
      <c r="C504" s="275"/>
      <c r="D504" s="259"/>
      <c r="E504" s="259"/>
      <c r="F504" s="260"/>
      <c r="G504" s="260"/>
    </row>
    <row r="505" spans="1:7" ht="27.6" x14ac:dyDescent="0.25">
      <c r="A505" s="344"/>
      <c r="B505" s="344"/>
      <c r="C505" s="275" t="s">
        <v>241</v>
      </c>
      <c r="D505" s="259"/>
      <c r="E505" s="259"/>
      <c r="F505" s="260"/>
      <c r="G505" s="260"/>
    </row>
    <row r="506" spans="1:7" x14ac:dyDescent="0.25">
      <c r="A506" s="344"/>
      <c r="B506" s="344"/>
      <c r="C506" s="275"/>
      <c r="D506" s="259"/>
      <c r="E506" s="259"/>
      <c r="F506" s="260"/>
      <c r="G506" s="260"/>
    </row>
    <row r="507" spans="1:7" ht="48.6" customHeight="1" x14ac:dyDescent="0.25">
      <c r="A507" s="344"/>
      <c r="B507" s="344"/>
      <c r="C507" s="275" t="s">
        <v>242</v>
      </c>
      <c r="D507" s="259"/>
      <c r="E507" s="259"/>
      <c r="F507" s="260"/>
      <c r="G507" s="260"/>
    </row>
    <row r="508" spans="1:7" x14ac:dyDescent="0.25">
      <c r="A508" s="344"/>
      <c r="B508" s="344"/>
      <c r="C508" s="275"/>
      <c r="D508" s="259"/>
      <c r="E508" s="259"/>
      <c r="F508" s="260"/>
      <c r="G508" s="260"/>
    </row>
    <row r="509" spans="1:7" x14ac:dyDescent="0.25">
      <c r="A509" s="344"/>
      <c r="B509" s="344"/>
      <c r="C509" s="275" t="s">
        <v>243</v>
      </c>
      <c r="D509" s="259"/>
      <c r="E509" s="259"/>
      <c r="F509" s="260"/>
      <c r="G509" s="260"/>
    </row>
    <row r="510" spans="1:7" x14ac:dyDescent="0.25">
      <c r="A510" s="344"/>
      <c r="B510" s="344"/>
      <c r="C510" s="275"/>
      <c r="D510" s="259"/>
      <c r="E510" s="259"/>
      <c r="F510" s="260"/>
      <c r="G510" s="260"/>
    </row>
    <row r="511" spans="1:7" x14ac:dyDescent="0.25">
      <c r="A511" s="344"/>
      <c r="B511" s="344"/>
      <c r="C511" s="275" t="s">
        <v>245</v>
      </c>
      <c r="D511" s="259"/>
      <c r="E511" s="259"/>
      <c r="F511" s="260"/>
      <c r="G511" s="260"/>
    </row>
    <row r="512" spans="1:7" x14ac:dyDescent="0.25">
      <c r="A512" s="344"/>
      <c r="B512" s="344"/>
      <c r="C512" s="275"/>
      <c r="D512" s="259"/>
      <c r="E512" s="259"/>
      <c r="F512" s="260"/>
      <c r="G512" s="260"/>
    </row>
    <row r="513" spans="1:7" ht="16.2" x14ac:dyDescent="0.25">
      <c r="A513" s="344">
        <v>64</v>
      </c>
      <c r="B513" s="344"/>
      <c r="C513" s="275" t="s">
        <v>494</v>
      </c>
      <c r="D513" s="259" t="s">
        <v>948</v>
      </c>
      <c r="E513" s="259">
        <v>63</v>
      </c>
      <c r="F513" s="260"/>
      <c r="G513" s="260"/>
    </row>
    <row r="514" spans="1:7" x14ac:dyDescent="0.25">
      <c r="A514" s="344"/>
      <c r="B514" s="344"/>
      <c r="C514" s="275"/>
      <c r="D514" s="259"/>
      <c r="E514" s="259"/>
      <c r="F514" s="260"/>
      <c r="G514" s="260"/>
    </row>
    <row r="515" spans="1:7" x14ac:dyDescent="0.25">
      <c r="A515" s="344"/>
      <c r="B515" s="344"/>
      <c r="C515" s="275" t="s">
        <v>249</v>
      </c>
      <c r="D515" s="259"/>
      <c r="E515" s="259"/>
      <c r="F515" s="260"/>
      <c r="G515" s="260"/>
    </row>
    <row r="516" spans="1:7" x14ac:dyDescent="0.25">
      <c r="A516" s="344"/>
      <c r="B516" s="344"/>
      <c r="C516" s="275"/>
      <c r="D516" s="259"/>
      <c r="E516" s="259"/>
      <c r="F516" s="260"/>
      <c r="G516" s="260"/>
    </row>
    <row r="517" spans="1:7" x14ac:dyDescent="0.25">
      <c r="A517" s="344">
        <v>65</v>
      </c>
      <c r="B517" s="344"/>
      <c r="C517" s="275" t="s">
        <v>495</v>
      </c>
      <c r="D517" s="259" t="s">
        <v>44</v>
      </c>
      <c r="E517" s="259">
        <v>43</v>
      </c>
      <c r="F517" s="260"/>
      <c r="G517" s="260"/>
    </row>
    <row r="518" spans="1:7" x14ac:dyDescent="0.25">
      <c r="A518" s="344"/>
      <c r="B518" s="344"/>
      <c r="C518" s="275"/>
      <c r="D518" s="259"/>
      <c r="E518" s="259"/>
      <c r="F518" s="260"/>
      <c r="G518" s="260"/>
    </row>
    <row r="519" spans="1:7" x14ac:dyDescent="0.25">
      <c r="A519" s="344"/>
      <c r="B519" s="344"/>
      <c r="C519" s="275" t="s">
        <v>244</v>
      </c>
      <c r="D519" s="259"/>
      <c r="E519" s="259"/>
      <c r="F519" s="260"/>
      <c r="G519" s="260"/>
    </row>
    <row r="520" spans="1:7" x14ac:dyDescent="0.25">
      <c r="A520" s="344"/>
      <c r="B520" s="344"/>
      <c r="C520" s="275"/>
      <c r="D520" s="259"/>
      <c r="E520" s="259"/>
      <c r="F520" s="260"/>
      <c r="G520" s="260"/>
    </row>
    <row r="521" spans="1:7" x14ac:dyDescent="0.25">
      <c r="A521" s="344"/>
      <c r="B521" s="344"/>
      <c r="C521" s="275" t="s">
        <v>247</v>
      </c>
      <c r="D521" s="259"/>
      <c r="E521" s="259"/>
      <c r="F521" s="260"/>
      <c r="G521" s="260"/>
    </row>
    <row r="522" spans="1:7" x14ac:dyDescent="0.25">
      <c r="A522" s="344"/>
      <c r="B522" s="344"/>
      <c r="C522" s="275"/>
      <c r="D522" s="259"/>
      <c r="E522" s="259"/>
      <c r="F522" s="260"/>
      <c r="G522" s="260"/>
    </row>
    <row r="523" spans="1:7" ht="27.6" x14ac:dyDescent="0.25">
      <c r="A523" s="344">
        <v>66</v>
      </c>
      <c r="B523" s="344"/>
      <c r="C523" s="275" t="s">
        <v>248</v>
      </c>
      <c r="D523" s="259" t="s">
        <v>948</v>
      </c>
      <c r="E523" s="259">
        <v>63</v>
      </c>
      <c r="F523" s="260"/>
      <c r="G523" s="260"/>
    </row>
    <row r="524" spans="1:7" x14ac:dyDescent="0.25">
      <c r="A524" s="344"/>
      <c r="B524" s="344"/>
      <c r="C524" s="275"/>
      <c r="D524" s="259"/>
      <c r="E524" s="259"/>
      <c r="F524" s="260"/>
      <c r="G524" s="260"/>
    </row>
    <row r="525" spans="1:7" ht="56.4" customHeight="1" x14ac:dyDescent="0.25">
      <c r="A525" s="344">
        <v>67</v>
      </c>
      <c r="B525" s="344"/>
      <c r="C525" s="275" t="s">
        <v>251</v>
      </c>
      <c r="D525" s="259" t="s">
        <v>45</v>
      </c>
      <c r="E525" s="259">
        <v>1</v>
      </c>
      <c r="F525" s="260"/>
      <c r="G525" s="260"/>
    </row>
    <row r="526" spans="1:7" x14ac:dyDescent="0.25">
      <c r="A526" s="345"/>
      <c r="B526" s="344"/>
      <c r="C526" s="275"/>
      <c r="D526" s="259"/>
      <c r="E526" s="259"/>
      <c r="F526" s="260"/>
      <c r="G526" s="260"/>
    </row>
    <row r="527" spans="1:7" x14ac:dyDescent="0.25">
      <c r="A527" s="353"/>
      <c r="B527" s="322"/>
      <c r="C527" s="354"/>
      <c r="D527" s="229"/>
      <c r="E527" s="229"/>
      <c r="F527" s="230"/>
      <c r="G527" s="230"/>
    </row>
    <row r="528" spans="1:7" x14ac:dyDescent="0.25">
      <c r="C528" s="237"/>
      <c r="D528" s="233"/>
      <c r="E528" s="233"/>
      <c r="F528" s="234"/>
      <c r="G528" s="234"/>
    </row>
    <row r="529" spans="1:7" ht="14.4" customHeight="1" x14ac:dyDescent="0.25">
      <c r="A529" s="313"/>
      <c r="B529" s="313"/>
      <c r="C529" s="314"/>
      <c r="D529" s="315"/>
      <c r="E529" s="316"/>
      <c r="F529" s="200"/>
      <c r="G529" s="218"/>
    </row>
    <row r="530" spans="1:7" ht="14.4" customHeight="1" x14ac:dyDescent="0.25">
      <c r="A530" s="202" t="s">
        <v>52</v>
      </c>
      <c r="B530" s="202" t="s">
        <v>952</v>
      </c>
      <c r="C530" s="203" t="s">
        <v>147</v>
      </c>
      <c r="D530" s="204" t="s">
        <v>148</v>
      </c>
      <c r="E530" s="205" t="s">
        <v>149</v>
      </c>
      <c r="F530" s="205" t="s">
        <v>150</v>
      </c>
      <c r="G530" s="219"/>
    </row>
    <row r="531" spans="1:7" x14ac:dyDescent="0.25">
      <c r="A531" s="202"/>
      <c r="B531" s="202" t="s">
        <v>950</v>
      </c>
      <c r="C531" s="203"/>
      <c r="D531" s="204"/>
      <c r="E531" s="205"/>
      <c r="F531" s="220"/>
      <c r="G531" s="221"/>
    </row>
    <row r="532" spans="1:7" x14ac:dyDescent="0.25">
      <c r="A532" s="202"/>
      <c r="B532" s="202"/>
      <c r="C532" s="203"/>
      <c r="D532" s="206"/>
      <c r="E532" s="206"/>
      <c r="F532" s="206" t="s">
        <v>151</v>
      </c>
      <c r="G532" s="222" t="s">
        <v>152</v>
      </c>
    </row>
    <row r="533" spans="1:7" x14ac:dyDescent="0.25">
      <c r="A533" s="209"/>
      <c r="B533" s="209"/>
      <c r="C533" s="210"/>
      <c r="D533" s="211">
        <v>1</v>
      </c>
      <c r="E533" s="211">
        <v>2</v>
      </c>
      <c r="F533" s="211">
        <v>3</v>
      </c>
      <c r="G533" s="211">
        <f>+F533+1</f>
        <v>4</v>
      </c>
    </row>
    <row r="534" spans="1:7" x14ac:dyDescent="0.25">
      <c r="A534" s="223"/>
      <c r="B534" s="223"/>
      <c r="C534" s="224"/>
      <c r="D534" s="225"/>
      <c r="E534" s="226"/>
      <c r="F534" s="226"/>
      <c r="G534" s="227" t="s">
        <v>153</v>
      </c>
    </row>
    <row r="535" spans="1:7" x14ac:dyDescent="0.25">
      <c r="A535" s="348"/>
      <c r="B535" s="344"/>
      <c r="C535" s="275"/>
      <c r="D535" s="259"/>
      <c r="E535" s="259"/>
      <c r="F535" s="260"/>
      <c r="G535" s="260"/>
    </row>
    <row r="536" spans="1:7" x14ac:dyDescent="0.25">
      <c r="A536" s="344"/>
      <c r="B536" s="344"/>
      <c r="C536" s="228" t="s">
        <v>345</v>
      </c>
      <c r="D536" s="259"/>
      <c r="E536" s="259"/>
      <c r="F536" s="260"/>
      <c r="G536" s="215"/>
    </row>
    <row r="537" spans="1:7" x14ac:dyDescent="0.25">
      <c r="A537" s="344"/>
      <c r="B537" s="344"/>
      <c r="C537" s="228"/>
      <c r="D537" s="259"/>
      <c r="E537" s="259"/>
      <c r="F537" s="260"/>
      <c r="G537" s="260"/>
    </row>
    <row r="538" spans="1:7" x14ac:dyDescent="0.25">
      <c r="A538" s="344"/>
      <c r="B538" s="344"/>
      <c r="C538" s="228" t="s">
        <v>496</v>
      </c>
      <c r="D538" s="259"/>
      <c r="E538" s="259"/>
      <c r="F538" s="260"/>
      <c r="G538" s="215"/>
    </row>
    <row r="539" spans="1:7" x14ac:dyDescent="0.25">
      <c r="A539" s="344"/>
      <c r="B539" s="344"/>
      <c r="C539" s="228"/>
      <c r="D539" s="259"/>
      <c r="E539" s="259"/>
      <c r="F539" s="260"/>
      <c r="G539" s="260"/>
    </row>
    <row r="540" spans="1:7" x14ac:dyDescent="0.25">
      <c r="A540" s="344"/>
      <c r="B540" s="344"/>
      <c r="C540" s="228" t="s">
        <v>66</v>
      </c>
      <c r="D540" s="259"/>
      <c r="E540" s="259"/>
      <c r="F540" s="260"/>
      <c r="G540" s="260"/>
    </row>
    <row r="541" spans="1:7" x14ac:dyDescent="0.25">
      <c r="A541" s="344"/>
      <c r="B541" s="344"/>
      <c r="C541" s="228"/>
      <c r="D541" s="259"/>
      <c r="E541" s="259"/>
      <c r="F541" s="260"/>
      <c r="G541" s="260"/>
    </row>
    <row r="542" spans="1:7" ht="27.6" x14ac:dyDescent="0.25">
      <c r="A542" s="344"/>
      <c r="B542" s="344"/>
      <c r="C542" s="228" t="s">
        <v>162</v>
      </c>
      <c r="D542" s="259"/>
      <c r="E542" s="259"/>
      <c r="F542" s="260"/>
      <c r="G542" s="260"/>
    </row>
    <row r="543" spans="1:7" x14ac:dyDescent="0.25">
      <c r="A543" s="344"/>
      <c r="B543" s="344"/>
      <c r="C543" s="228"/>
      <c r="D543" s="259"/>
      <c r="E543" s="259"/>
      <c r="F543" s="260"/>
      <c r="G543" s="260"/>
    </row>
    <row r="544" spans="1:7" x14ac:dyDescent="0.25">
      <c r="A544" s="344"/>
      <c r="B544" s="344"/>
      <c r="C544" s="228" t="s">
        <v>123</v>
      </c>
      <c r="D544" s="259"/>
      <c r="E544" s="259"/>
      <c r="F544" s="260"/>
      <c r="G544" s="260"/>
    </row>
    <row r="545" spans="1:7" x14ac:dyDescent="0.25">
      <c r="A545" s="344"/>
      <c r="B545" s="344"/>
      <c r="C545" s="228"/>
      <c r="D545" s="259"/>
      <c r="E545" s="259"/>
      <c r="F545" s="260"/>
      <c r="G545" s="260"/>
    </row>
    <row r="546" spans="1:7" x14ac:dyDescent="0.25">
      <c r="A546" s="344"/>
      <c r="B546" s="344"/>
      <c r="C546" s="228" t="s">
        <v>252</v>
      </c>
      <c r="D546" s="259"/>
      <c r="E546" s="259"/>
      <c r="F546" s="260"/>
      <c r="G546" s="260"/>
    </row>
    <row r="547" spans="1:7" x14ac:dyDescent="0.25">
      <c r="A547" s="344"/>
      <c r="B547" s="344"/>
      <c r="C547" s="228"/>
      <c r="D547" s="259"/>
      <c r="E547" s="259"/>
      <c r="F547" s="260"/>
      <c r="G547" s="260"/>
    </row>
    <row r="548" spans="1:7" ht="81.599999999999994" customHeight="1" x14ac:dyDescent="0.25">
      <c r="A548" s="344"/>
      <c r="B548" s="344"/>
      <c r="C548" s="228" t="s">
        <v>253</v>
      </c>
      <c r="D548" s="259"/>
      <c r="E548" s="259"/>
      <c r="F548" s="260"/>
      <c r="G548" s="260"/>
    </row>
    <row r="549" spans="1:7" x14ac:dyDescent="0.25">
      <c r="A549" s="344"/>
      <c r="B549" s="344"/>
      <c r="C549" s="228"/>
      <c r="D549" s="259"/>
      <c r="E549" s="259"/>
      <c r="F549" s="260"/>
      <c r="G549" s="260"/>
    </row>
    <row r="550" spans="1:7" x14ac:dyDescent="0.25">
      <c r="A550" s="344"/>
      <c r="B550" s="344"/>
      <c r="C550" s="228" t="s">
        <v>497</v>
      </c>
      <c r="D550" s="259"/>
      <c r="E550" s="259"/>
      <c r="F550" s="260"/>
      <c r="G550" s="260"/>
    </row>
    <row r="551" spans="1:7" x14ac:dyDescent="0.25">
      <c r="A551" s="344"/>
      <c r="B551" s="344"/>
      <c r="C551" s="228"/>
      <c r="D551" s="259"/>
      <c r="E551" s="259"/>
      <c r="F551" s="260"/>
      <c r="G551" s="260"/>
    </row>
    <row r="552" spans="1:7" ht="27.6" x14ac:dyDescent="0.25">
      <c r="A552" s="344">
        <v>68</v>
      </c>
      <c r="B552" s="344"/>
      <c r="C552" s="228" t="s">
        <v>498</v>
      </c>
      <c r="D552" s="259" t="s">
        <v>45</v>
      </c>
      <c r="E552" s="259">
        <v>6</v>
      </c>
      <c r="F552" s="260"/>
      <c r="G552" s="260"/>
    </row>
    <row r="553" spans="1:7" x14ac:dyDescent="0.25">
      <c r="A553" s="344"/>
      <c r="B553" s="344"/>
      <c r="C553" s="228"/>
      <c r="D553" s="259"/>
      <c r="E553" s="259"/>
      <c r="F553" s="260"/>
      <c r="G553" s="260"/>
    </row>
    <row r="554" spans="1:7" x14ac:dyDescent="0.25">
      <c r="A554" s="344"/>
      <c r="B554" s="344"/>
      <c r="C554" s="228" t="s">
        <v>499</v>
      </c>
      <c r="D554" s="259"/>
      <c r="E554" s="259"/>
      <c r="F554" s="260"/>
      <c r="G554" s="260"/>
    </row>
    <row r="555" spans="1:7" x14ac:dyDescent="0.25">
      <c r="A555" s="344"/>
      <c r="B555" s="344"/>
      <c r="C555" s="228"/>
      <c r="D555" s="259"/>
      <c r="E555" s="259"/>
      <c r="F555" s="260"/>
      <c r="G555" s="260"/>
    </row>
    <row r="556" spans="1:7" x14ac:dyDescent="0.25">
      <c r="A556" s="344">
        <v>69</v>
      </c>
      <c r="B556" s="344"/>
      <c r="C556" s="228" t="s">
        <v>257</v>
      </c>
      <c r="D556" s="259" t="s">
        <v>45</v>
      </c>
      <c r="E556" s="259">
        <v>6</v>
      </c>
      <c r="F556" s="260"/>
      <c r="G556" s="215"/>
    </row>
    <row r="557" spans="1:7" x14ac:dyDescent="0.25">
      <c r="A557" s="344"/>
      <c r="B557" s="344"/>
      <c r="C557" s="228"/>
      <c r="D557" s="259"/>
      <c r="E557" s="259"/>
      <c r="F557" s="260"/>
      <c r="G557" s="260"/>
    </row>
    <row r="558" spans="1:7" x14ac:dyDescent="0.25">
      <c r="A558" s="344"/>
      <c r="B558" s="344"/>
      <c r="C558" s="228" t="s">
        <v>500</v>
      </c>
      <c r="D558" s="259"/>
      <c r="E558" s="259"/>
      <c r="F558" s="260"/>
      <c r="G558" s="215"/>
    </row>
    <row r="559" spans="1:7" x14ac:dyDescent="0.25">
      <c r="A559" s="344"/>
      <c r="B559" s="344"/>
      <c r="C559" s="275"/>
      <c r="D559" s="259"/>
      <c r="E559" s="259"/>
      <c r="F559" s="260"/>
      <c r="G559" s="260"/>
    </row>
    <row r="560" spans="1:7" ht="52.2" customHeight="1" x14ac:dyDescent="0.25">
      <c r="A560" s="344">
        <v>70</v>
      </c>
      <c r="B560" s="344"/>
      <c r="C560" s="228" t="s">
        <v>501</v>
      </c>
      <c r="D560" s="259" t="s">
        <v>45</v>
      </c>
      <c r="E560" s="259">
        <v>2</v>
      </c>
      <c r="F560" s="260"/>
      <c r="G560" s="215"/>
    </row>
    <row r="561" spans="1:7" x14ac:dyDescent="0.25">
      <c r="A561" s="344"/>
      <c r="B561" s="344"/>
      <c r="C561" s="275"/>
      <c r="D561" s="259"/>
      <c r="E561" s="259"/>
      <c r="F561" s="260"/>
      <c r="G561" s="260"/>
    </row>
    <row r="562" spans="1:7" ht="56.4" customHeight="1" x14ac:dyDescent="0.25">
      <c r="A562" s="344">
        <v>71</v>
      </c>
      <c r="B562" s="344"/>
      <c r="C562" s="275" t="s">
        <v>502</v>
      </c>
      <c r="D562" s="259" t="s">
        <v>45</v>
      </c>
      <c r="E562" s="259">
        <v>6</v>
      </c>
      <c r="F562" s="260"/>
      <c r="G562" s="215"/>
    </row>
    <row r="563" spans="1:7" x14ac:dyDescent="0.25">
      <c r="A563" s="344"/>
      <c r="B563" s="344"/>
      <c r="C563" s="275"/>
      <c r="D563" s="259"/>
      <c r="E563" s="259"/>
      <c r="F563" s="260"/>
      <c r="G563" s="260"/>
    </row>
    <row r="564" spans="1:7" x14ac:dyDescent="0.25">
      <c r="A564" s="344"/>
      <c r="B564" s="344"/>
      <c r="C564" s="275"/>
      <c r="D564" s="259"/>
      <c r="E564" s="259"/>
      <c r="F564" s="260"/>
      <c r="G564" s="260"/>
    </row>
    <row r="565" spans="1:7" x14ac:dyDescent="0.25">
      <c r="A565" s="345"/>
      <c r="B565" s="344"/>
      <c r="C565" s="275"/>
      <c r="D565" s="259"/>
      <c r="E565" s="259"/>
      <c r="F565" s="260"/>
      <c r="G565" s="260"/>
    </row>
    <row r="566" spans="1:7" x14ac:dyDescent="0.25">
      <c r="A566" s="353"/>
      <c r="B566" s="322"/>
      <c r="C566" s="322"/>
      <c r="D566" s="229"/>
      <c r="E566" s="229"/>
      <c r="F566" s="230"/>
      <c r="G566" s="230"/>
    </row>
    <row r="567" spans="1:7" x14ac:dyDescent="0.25">
      <c r="C567" s="237"/>
      <c r="D567" s="233"/>
      <c r="E567" s="233"/>
      <c r="F567" s="234"/>
      <c r="G567" s="234"/>
    </row>
    <row r="568" spans="1:7" x14ac:dyDescent="0.25">
      <c r="A568" s="313"/>
      <c r="B568" s="313"/>
      <c r="C568" s="314"/>
      <c r="D568" s="315"/>
      <c r="E568" s="316"/>
      <c r="F568" s="200"/>
      <c r="G568" s="218"/>
    </row>
    <row r="569" spans="1:7" ht="14.4" customHeight="1" x14ac:dyDescent="0.25">
      <c r="A569" s="202" t="s">
        <v>52</v>
      </c>
      <c r="B569" s="202" t="s">
        <v>952</v>
      </c>
      <c r="C569" s="203" t="s">
        <v>147</v>
      </c>
      <c r="D569" s="204" t="s">
        <v>148</v>
      </c>
      <c r="E569" s="205" t="s">
        <v>149</v>
      </c>
      <c r="F569" s="205" t="s">
        <v>150</v>
      </c>
      <c r="G569" s="219"/>
    </row>
    <row r="570" spans="1:7" x14ac:dyDescent="0.25">
      <c r="A570" s="202"/>
      <c r="B570" s="202" t="s">
        <v>950</v>
      </c>
      <c r="C570" s="203"/>
      <c r="D570" s="204"/>
      <c r="E570" s="205"/>
      <c r="F570" s="220"/>
      <c r="G570" s="221"/>
    </row>
    <row r="571" spans="1:7" x14ac:dyDescent="0.25">
      <c r="A571" s="202"/>
      <c r="B571" s="202"/>
      <c r="C571" s="203"/>
      <c r="D571" s="206"/>
      <c r="E571" s="206"/>
      <c r="F571" s="206" t="s">
        <v>151</v>
      </c>
      <c r="G571" s="222" t="s">
        <v>152</v>
      </c>
    </row>
    <row r="572" spans="1:7" x14ac:dyDescent="0.25">
      <c r="A572" s="209"/>
      <c r="B572" s="209"/>
      <c r="C572" s="210"/>
      <c r="D572" s="211">
        <v>1</v>
      </c>
      <c r="E572" s="211">
        <v>2</v>
      </c>
      <c r="F572" s="211">
        <v>3</v>
      </c>
      <c r="G572" s="211">
        <f>+F572+1</f>
        <v>4</v>
      </c>
    </row>
    <row r="573" spans="1:7" x14ac:dyDescent="0.25">
      <c r="A573" s="223"/>
      <c r="B573" s="223"/>
      <c r="C573" s="224"/>
      <c r="D573" s="225"/>
      <c r="E573" s="226"/>
      <c r="F573" s="226"/>
      <c r="G573" s="227" t="s">
        <v>153</v>
      </c>
    </row>
    <row r="574" spans="1:7" ht="9" customHeight="1" x14ac:dyDescent="0.25">
      <c r="A574" s="348"/>
      <c r="B574" s="344"/>
      <c r="C574" s="275"/>
      <c r="D574" s="259"/>
      <c r="E574" s="259"/>
      <c r="F574" s="260"/>
      <c r="G574" s="260"/>
    </row>
    <row r="575" spans="1:7" x14ac:dyDescent="0.25">
      <c r="A575" s="344"/>
      <c r="B575" s="344"/>
      <c r="C575" s="275" t="s">
        <v>345</v>
      </c>
      <c r="D575" s="259"/>
      <c r="E575" s="259"/>
      <c r="F575" s="260"/>
      <c r="G575" s="260"/>
    </row>
    <row r="576" spans="1:7" ht="9" customHeight="1" x14ac:dyDescent="0.25">
      <c r="A576" s="344"/>
      <c r="B576" s="344"/>
      <c r="C576" s="275"/>
      <c r="D576" s="259"/>
      <c r="E576" s="259"/>
      <c r="F576" s="260"/>
      <c r="G576" s="260"/>
    </row>
    <row r="577" spans="1:7" x14ac:dyDescent="0.25">
      <c r="A577" s="344"/>
      <c r="B577" s="344"/>
      <c r="C577" s="275" t="s">
        <v>503</v>
      </c>
      <c r="D577" s="259"/>
      <c r="E577" s="259"/>
      <c r="F577" s="260"/>
      <c r="G577" s="260"/>
    </row>
    <row r="578" spans="1:7" ht="6" customHeight="1" x14ac:dyDescent="0.25">
      <c r="A578" s="344"/>
      <c r="B578" s="344"/>
      <c r="C578" s="275"/>
      <c r="D578" s="259"/>
      <c r="E578" s="259"/>
      <c r="F578" s="260"/>
      <c r="G578" s="260"/>
    </row>
    <row r="579" spans="1:7" x14ac:dyDescent="0.25">
      <c r="A579" s="344"/>
      <c r="B579" s="344"/>
      <c r="C579" s="275" t="s">
        <v>73</v>
      </c>
      <c r="D579" s="259"/>
      <c r="E579" s="259"/>
      <c r="F579" s="260"/>
      <c r="G579" s="260"/>
    </row>
    <row r="580" spans="1:7" x14ac:dyDescent="0.25">
      <c r="A580" s="344"/>
      <c r="B580" s="344"/>
      <c r="C580" s="275"/>
      <c r="D580" s="259"/>
      <c r="E580" s="259"/>
      <c r="F580" s="260"/>
      <c r="G580" s="260"/>
    </row>
    <row r="581" spans="1:7" ht="27.6" x14ac:dyDescent="0.25">
      <c r="A581" s="344"/>
      <c r="B581" s="344"/>
      <c r="C581" s="275" t="s">
        <v>349</v>
      </c>
      <c r="D581" s="259"/>
      <c r="E581" s="259"/>
      <c r="F581" s="260"/>
      <c r="G581" s="260"/>
    </row>
    <row r="582" spans="1:7" x14ac:dyDescent="0.25">
      <c r="A582" s="344"/>
      <c r="B582" s="344"/>
      <c r="C582" s="275"/>
      <c r="D582" s="259"/>
      <c r="E582" s="259"/>
      <c r="F582" s="260"/>
      <c r="G582" s="260"/>
    </row>
    <row r="583" spans="1:7" ht="27.6" x14ac:dyDescent="0.25">
      <c r="A583" s="344"/>
      <c r="B583" s="344"/>
      <c r="C583" s="275" t="s">
        <v>504</v>
      </c>
      <c r="D583" s="259"/>
      <c r="E583" s="259"/>
      <c r="F583" s="260"/>
      <c r="G583" s="260"/>
    </row>
    <row r="584" spans="1:7" x14ac:dyDescent="0.25">
      <c r="A584" s="344"/>
      <c r="B584" s="344"/>
      <c r="C584" s="275"/>
      <c r="D584" s="259"/>
      <c r="E584" s="259"/>
      <c r="F584" s="260"/>
      <c r="G584" s="260"/>
    </row>
    <row r="585" spans="1:7" x14ac:dyDescent="0.25">
      <c r="A585" s="344"/>
      <c r="B585" s="344"/>
      <c r="C585" s="275" t="s">
        <v>123</v>
      </c>
      <c r="D585" s="259"/>
      <c r="E585" s="259"/>
      <c r="F585" s="260"/>
      <c r="G585" s="260"/>
    </row>
    <row r="586" spans="1:7" ht="6.6" customHeight="1" x14ac:dyDescent="0.25">
      <c r="A586" s="344"/>
      <c r="B586" s="344"/>
      <c r="C586" s="275"/>
      <c r="D586" s="259"/>
      <c r="E586" s="259"/>
      <c r="F586" s="260"/>
      <c r="G586" s="260"/>
    </row>
    <row r="587" spans="1:7" x14ac:dyDescent="0.25">
      <c r="A587" s="344"/>
      <c r="B587" s="344"/>
      <c r="C587" s="275" t="s">
        <v>267</v>
      </c>
      <c r="D587" s="259"/>
      <c r="E587" s="259"/>
      <c r="F587" s="260"/>
      <c r="G587" s="260"/>
    </row>
    <row r="588" spans="1:7" ht="10.8" customHeight="1" x14ac:dyDescent="0.25">
      <c r="A588" s="344"/>
      <c r="B588" s="344"/>
      <c r="C588" s="275"/>
      <c r="D588" s="259"/>
      <c r="E588" s="259"/>
      <c r="F588" s="260"/>
      <c r="G588" s="260"/>
    </row>
    <row r="589" spans="1:7" x14ac:dyDescent="0.25">
      <c r="A589" s="344"/>
      <c r="B589" s="344"/>
      <c r="C589" s="275" t="s">
        <v>268</v>
      </c>
      <c r="D589" s="259"/>
      <c r="E589" s="259"/>
      <c r="F589" s="260"/>
      <c r="G589" s="260"/>
    </row>
    <row r="590" spans="1:7" x14ac:dyDescent="0.25">
      <c r="A590" s="344"/>
      <c r="B590" s="344"/>
      <c r="C590" s="275"/>
      <c r="D590" s="259"/>
      <c r="E590" s="259"/>
      <c r="F590" s="260"/>
      <c r="G590" s="260"/>
    </row>
    <row r="591" spans="1:7" ht="27.6" x14ac:dyDescent="0.25">
      <c r="A591" s="344"/>
      <c r="B591" s="344"/>
      <c r="C591" s="275" t="s">
        <v>269</v>
      </c>
      <c r="D591" s="259"/>
      <c r="E591" s="259"/>
      <c r="F591" s="260"/>
      <c r="G591" s="260"/>
    </row>
    <row r="592" spans="1:7" x14ac:dyDescent="0.25">
      <c r="A592" s="344"/>
      <c r="B592" s="344"/>
      <c r="C592" s="275"/>
      <c r="D592" s="259"/>
      <c r="E592" s="259"/>
      <c r="F592" s="260"/>
      <c r="G592" s="260"/>
    </row>
    <row r="593" spans="1:7" ht="27.6" customHeight="1" x14ac:dyDescent="0.25">
      <c r="A593" s="344"/>
      <c r="B593" s="344"/>
      <c r="C593" s="275" t="s">
        <v>270</v>
      </c>
      <c r="D593" s="259"/>
      <c r="E593" s="259"/>
      <c r="F593" s="260"/>
      <c r="G593" s="260"/>
    </row>
    <row r="594" spans="1:7" x14ac:dyDescent="0.25">
      <c r="A594" s="344"/>
      <c r="B594" s="344"/>
      <c r="C594" s="275"/>
      <c r="D594" s="259"/>
      <c r="E594" s="259"/>
      <c r="F594" s="260"/>
      <c r="G594" s="260"/>
    </row>
    <row r="595" spans="1:7" x14ac:dyDescent="0.25">
      <c r="A595" s="344"/>
      <c r="B595" s="344"/>
      <c r="C595" s="275" t="s">
        <v>505</v>
      </c>
      <c r="D595" s="259"/>
      <c r="E595" s="259"/>
      <c r="F595" s="260"/>
      <c r="G595" s="260"/>
    </row>
    <row r="596" spans="1:7" ht="6" customHeight="1" x14ac:dyDescent="0.25">
      <c r="A596" s="344"/>
      <c r="B596" s="344"/>
      <c r="C596" s="275"/>
      <c r="D596" s="259"/>
      <c r="E596" s="259"/>
      <c r="F596" s="260"/>
      <c r="G596" s="260"/>
    </row>
    <row r="597" spans="1:7" ht="61.2" customHeight="1" x14ac:dyDescent="0.25">
      <c r="A597" s="344"/>
      <c r="B597" s="344"/>
      <c r="C597" s="275" t="s">
        <v>506</v>
      </c>
      <c r="D597" s="259"/>
      <c r="E597" s="259"/>
      <c r="F597" s="260"/>
      <c r="G597" s="260"/>
    </row>
    <row r="598" spans="1:7" ht="9.6" customHeight="1" x14ac:dyDescent="0.25">
      <c r="A598" s="344"/>
      <c r="B598" s="344"/>
      <c r="C598" s="275"/>
      <c r="D598" s="259"/>
      <c r="E598" s="259"/>
      <c r="F598" s="260"/>
      <c r="G598" s="260"/>
    </row>
    <row r="599" spans="1:7" x14ac:dyDescent="0.25">
      <c r="A599" s="344"/>
      <c r="B599" s="344"/>
      <c r="C599" s="275" t="s">
        <v>507</v>
      </c>
      <c r="D599" s="259"/>
      <c r="E599" s="259"/>
      <c r="F599" s="260"/>
      <c r="G599" s="260"/>
    </row>
    <row r="600" spans="1:7" x14ac:dyDescent="0.25">
      <c r="A600" s="344"/>
      <c r="B600" s="344"/>
      <c r="C600" s="275"/>
      <c r="D600" s="259"/>
      <c r="E600" s="259"/>
      <c r="F600" s="260"/>
      <c r="G600" s="260"/>
    </row>
    <row r="601" spans="1:7" ht="27.6" x14ac:dyDescent="0.25">
      <c r="A601" s="344"/>
      <c r="B601" s="344"/>
      <c r="C601" s="275" t="s">
        <v>508</v>
      </c>
      <c r="D601" s="259"/>
      <c r="E601" s="259"/>
      <c r="F601" s="260"/>
      <c r="G601" s="260"/>
    </row>
    <row r="602" spans="1:7" x14ac:dyDescent="0.25">
      <c r="A602" s="344"/>
      <c r="B602" s="344"/>
      <c r="C602" s="275"/>
      <c r="D602" s="259"/>
      <c r="E602" s="259"/>
      <c r="F602" s="260"/>
      <c r="G602" s="260"/>
    </row>
    <row r="603" spans="1:7" x14ac:dyDescent="0.25">
      <c r="A603" s="344"/>
      <c r="B603" s="344"/>
      <c r="C603" s="275" t="s">
        <v>509</v>
      </c>
      <c r="D603" s="259"/>
      <c r="E603" s="259"/>
      <c r="F603" s="260"/>
      <c r="G603" s="260"/>
    </row>
    <row r="604" spans="1:7" x14ac:dyDescent="0.25">
      <c r="A604" s="344"/>
      <c r="B604" s="344"/>
      <c r="C604" s="275"/>
      <c r="D604" s="259"/>
      <c r="E604" s="259"/>
      <c r="F604" s="260"/>
      <c r="G604" s="260"/>
    </row>
    <row r="605" spans="1:7" ht="59.4" customHeight="1" x14ac:dyDescent="0.25">
      <c r="A605" s="344"/>
      <c r="B605" s="344"/>
      <c r="C605" s="275" t="s">
        <v>510</v>
      </c>
      <c r="D605" s="259"/>
      <c r="E605" s="259"/>
      <c r="F605" s="260"/>
      <c r="G605" s="260"/>
    </row>
    <row r="606" spans="1:7" x14ac:dyDescent="0.25">
      <c r="A606" s="344"/>
      <c r="B606" s="344"/>
      <c r="C606" s="275"/>
      <c r="D606" s="259"/>
      <c r="E606" s="259"/>
      <c r="F606" s="260"/>
      <c r="G606" s="260"/>
    </row>
    <row r="607" spans="1:7" x14ac:dyDescent="0.25">
      <c r="A607" s="344"/>
      <c r="B607" s="344"/>
      <c r="C607" s="275" t="s">
        <v>511</v>
      </c>
      <c r="D607" s="259"/>
      <c r="E607" s="259"/>
      <c r="F607" s="260"/>
      <c r="G607" s="260"/>
    </row>
    <row r="608" spans="1:7" x14ac:dyDescent="0.25">
      <c r="A608" s="344"/>
      <c r="B608" s="344"/>
      <c r="C608" s="275"/>
      <c r="D608" s="259"/>
      <c r="E608" s="259"/>
      <c r="F608" s="260"/>
      <c r="G608" s="260"/>
    </row>
    <row r="609" spans="1:7" ht="27.6" x14ac:dyDescent="0.25">
      <c r="A609" s="344"/>
      <c r="B609" s="344"/>
      <c r="C609" s="275" t="s">
        <v>512</v>
      </c>
      <c r="D609" s="259"/>
      <c r="E609" s="259"/>
      <c r="F609" s="260"/>
      <c r="G609" s="260"/>
    </row>
    <row r="610" spans="1:7" x14ac:dyDescent="0.25">
      <c r="A610" s="344"/>
      <c r="B610" s="344"/>
      <c r="C610" s="275"/>
      <c r="D610" s="259"/>
      <c r="E610" s="259"/>
      <c r="F610" s="260"/>
      <c r="G610" s="260"/>
    </row>
    <row r="611" spans="1:7" x14ac:dyDescent="0.25">
      <c r="A611" s="344"/>
      <c r="B611" s="344"/>
      <c r="C611" s="275" t="s">
        <v>513</v>
      </c>
      <c r="D611" s="259"/>
      <c r="E611" s="259"/>
      <c r="F611" s="260"/>
      <c r="G611" s="260"/>
    </row>
    <row r="612" spans="1:7" x14ac:dyDescent="0.25">
      <c r="A612" s="344"/>
      <c r="B612" s="344"/>
      <c r="C612" s="275"/>
      <c r="D612" s="259"/>
      <c r="E612" s="259"/>
      <c r="F612" s="260"/>
      <c r="G612" s="260"/>
    </row>
    <row r="613" spans="1:7" ht="27.6" x14ac:dyDescent="0.25">
      <c r="A613" s="344"/>
      <c r="B613" s="344"/>
      <c r="C613" s="275" t="s">
        <v>514</v>
      </c>
      <c r="D613" s="259"/>
      <c r="E613" s="259"/>
      <c r="F613" s="260"/>
      <c r="G613" s="260"/>
    </row>
    <row r="614" spans="1:7" x14ac:dyDescent="0.25">
      <c r="A614" s="344"/>
      <c r="B614" s="344"/>
      <c r="C614" s="275"/>
      <c r="D614" s="259"/>
      <c r="E614" s="259"/>
      <c r="F614" s="260"/>
      <c r="G614" s="260"/>
    </row>
    <row r="615" spans="1:7" x14ac:dyDescent="0.25">
      <c r="A615" s="344"/>
      <c r="B615" s="344"/>
      <c r="C615" s="275" t="s">
        <v>515</v>
      </c>
      <c r="D615" s="259"/>
      <c r="E615" s="259"/>
      <c r="F615" s="260"/>
      <c r="G615" s="260"/>
    </row>
    <row r="616" spans="1:7" x14ac:dyDescent="0.25">
      <c r="A616" s="344"/>
      <c r="B616" s="344"/>
      <c r="C616" s="275"/>
      <c r="D616" s="259"/>
      <c r="E616" s="259"/>
      <c r="F616" s="260"/>
      <c r="G616" s="260"/>
    </row>
    <row r="617" spans="1:7" x14ac:dyDescent="0.25">
      <c r="A617" s="344"/>
      <c r="B617" s="344"/>
      <c r="C617" s="275" t="s">
        <v>516</v>
      </c>
      <c r="D617" s="259"/>
      <c r="E617" s="259"/>
      <c r="F617" s="260"/>
      <c r="G617" s="260"/>
    </row>
    <row r="618" spans="1:7" x14ac:dyDescent="0.25">
      <c r="A618" s="344"/>
      <c r="B618" s="344"/>
      <c r="C618" s="275"/>
      <c r="D618" s="259"/>
      <c r="E618" s="259"/>
      <c r="F618" s="260"/>
      <c r="G618" s="260"/>
    </row>
    <row r="619" spans="1:7" x14ac:dyDescent="0.25">
      <c r="A619" s="344"/>
      <c r="B619" s="344"/>
      <c r="C619" s="275" t="s">
        <v>517</v>
      </c>
      <c r="D619" s="259"/>
      <c r="E619" s="259"/>
      <c r="F619" s="260"/>
      <c r="G619" s="260"/>
    </row>
    <row r="620" spans="1:7" x14ac:dyDescent="0.25">
      <c r="A620" s="344"/>
      <c r="B620" s="344"/>
      <c r="C620" s="275"/>
      <c r="D620" s="259"/>
      <c r="E620" s="259"/>
      <c r="F620" s="260"/>
      <c r="G620" s="260"/>
    </row>
    <row r="621" spans="1:7" x14ac:dyDescent="0.25">
      <c r="A621" s="344"/>
      <c r="B621" s="344"/>
      <c r="C621" s="275" t="s">
        <v>518</v>
      </c>
      <c r="D621" s="259"/>
      <c r="E621" s="259"/>
      <c r="F621" s="260"/>
      <c r="G621" s="260"/>
    </row>
    <row r="622" spans="1:7" x14ac:dyDescent="0.25">
      <c r="A622" s="344"/>
      <c r="B622" s="344"/>
      <c r="C622" s="275"/>
      <c r="D622" s="259"/>
      <c r="E622" s="259"/>
      <c r="F622" s="260"/>
      <c r="G622" s="260"/>
    </row>
    <row r="623" spans="1:7" x14ac:dyDescent="0.25">
      <c r="A623" s="344"/>
      <c r="B623" s="344"/>
      <c r="C623" s="275" t="s">
        <v>519</v>
      </c>
      <c r="D623" s="259"/>
      <c r="E623" s="259"/>
      <c r="F623" s="260"/>
      <c r="G623" s="260"/>
    </row>
    <row r="624" spans="1:7" x14ac:dyDescent="0.25">
      <c r="A624" s="344"/>
      <c r="B624" s="344"/>
      <c r="C624" s="275"/>
      <c r="D624" s="259"/>
      <c r="E624" s="259"/>
      <c r="F624" s="260"/>
      <c r="G624" s="260"/>
    </row>
    <row r="625" spans="1:7" x14ac:dyDescent="0.25">
      <c r="A625" s="344"/>
      <c r="B625" s="344"/>
      <c r="C625" s="275" t="s">
        <v>520</v>
      </c>
      <c r="D625" s="259"/>
      <c r="E625" s="259"/>
      <c r="F625" s="260"/>
      <c r="G625" s="260"/>
    </row>
    <row r="626" spans="1:7" x14ac:dyDescent="0.25">
      <c r="A626" s="344"/>
      <c r="B626" s="344"/>
      <c r="C626" s="275"/>
      <c r="D626" s="259"/>
      <c r="E626" s="259"/>
      <c r="F626" s="260"/>
      <c r="G626" s="260"/>
    </row>
    <row r="627" spans="1:7" x14ac:dyDescent="0.25">
      <c r="A627" s="344"/>
      <c r="B627" s="344"/>
      <c r="C627" s="275" t="s">
        <v>74</v>
      </c>
      <c r="D627" s="259"/>
      <c r="E627" s="259"/>
      <c r="F627" s="260"/>
      <c r="G627" s="260"/>
    </row>
    <row r="628" spans="1:7" ht="9.6" customHeight="1" x14ac:dyDescent="0.25">
      <c r="A628" s="344"/>
      <c r="B628" s="344"/>
      <c r="C628" s="275"/>
      <c r="D628" s="259"/>
      <c r="E628" s="259"/>
      <c r="F628" s="260"/>
      <c r="G628" s="260"/>
    </row>
    <row r="629" spans="1:7" x14ac:dyDescent="0.25">
      <c r="A629" s="344"/>
      <c r="B629" s="344"/>
      <c r="C629" s="275" t="s">
        <v>271</v>
      </c>
      <c r="D629" s="259"/>
      <c r="E629" s="259"/>
      <c r="F629" s="260"/>
      <c r="G629" s="260"/>
    </row>
    <row r="630" spans="1:7" x14ac:dyDescent="0.25">
      <c r="A630" s="344"/>
      <c r="B630" s="344"/>
      <c r="C630" s="275"/>
      <c r="D630" s="259"/>
      <c r="E630" s="259"/>
      <c r="F630" s="260"/>
      <c r="G630" s="260"/>
    </row>
    <row r="631" spans="1:7" ht="27.6" x14ac:dyDescent="0.25">
      <c r="A631" s="344">
        <v>72</v>
      </c>
      <c r="B631" s="344"/>
      <c r="C631" s="275" t="s">
        <v>521</v>
      </c>
      <c r="D631" s="259" t="s">
        <v>45</v>
      </c>
      <c r="E631" s="259">
        <v>7</v>
      </c>
      <c r="F631" s="260"/>
      <c r="G631" s="260"/>
    </row>
    <row r="632" spans="1:7" x14ac:dyDescent="0.25">
      <c r="A632" s="344"/>
      <c r="B632" s="344"/>
      <c r="C632" s="275"/>
      <c r="D632" s="259"/>
      <c r="E632" s="259"/>
      <c r="F632" s="260"/>
      <c r="G632" s="260"/>
    </row>
    <row r="633" spans="1:7" x14ac:dyDescent="0.25">
      <c r="A633" s="344">
        <v>73</v>
      </c>
      <c r="B633" s="344"/>
      <c r="C633" s="275" t="s">
        <v>522</v>
      </c>
      <c r="D633" s="259" t="s">
        <v>45</v>
      </c>
      <c r="E633" s="259">
        <v>1</v>
      </c>
      <c r="F633" s="260"/>
      <c r="G633" s="260"/>
    </row>
    <row r="634" spans="1:7" x14ac:dyDescent="0.25">
      <c r="A634" s="344"/>
      <c r="B634" s="344"/>
      <c r="C634" s="275"/>
      <c r="D634" s="259"/>
      <c r="E634" s="259"/>
      <c r="F634" s="260"/>
      <c r="G634" s="260"/>
    </row>
    <row r="635" spans="1:7" x14ac:dyDescent="0.25">
      <c r="A635" s="344"/>
      <c r="B635" s="344"/>
      <c r="C635" s="275" t="s">
        <v>75</v>
      </c>
      <c r="D635" s="259"/>
      <c r="E635" s="259"/>
      <c r="F635" s="260"/>
      <c r="G635" s="260"/>
    </row>
    <row r="636" spans="1:7" x14ac:dyDescent="0.25">
      <c r="A636" s="344"/>
      <c r="B636" s="344"/>
      <c r="C636" s="275"/>
      <c r="D636" s="259"/>
      <c r="E636" s="259"/>
      <c r="F636" s="260"/>
      <c r="G636" s="260"/>
    </row>
    <row r="637" spans="1:7" x14ac:dyDescent="0.25">
      <c r="A637" s="344">
        <v>74</v>
      </c>
      <c r="B637" s="344"/>
      <c r="C637" s="275" t="s">
        <v>523</v>
      </c>
      <c r="D637" s="259" t="s">
        <v>165</v>
      </c>
      <c r="E637" s="259">
        <v>0</v>
      </c>
      <c r="F637" s="260"/>
      <c r="G637" s="260"/>
    </row>
    <row r="638" spans="1:7" ht="9.6" customHeight="1" x14ac:dyDescent="0.25">
      <c r="A638" s="344"/>
      <c r="B638" s="344"/>
      <c r="C638" s="275"/>
      <c r="D638" s="259"/>
      <c r="E638" s="259"/>
      <c r="F638" s="260"/>
      <c r="G638" s="260"/>
    </row>
    <row r="639" spans="1:7" x14ac:dyDescent="0.25">
      <c r="A639" s="344">
        <v>75</v>
      </c>
      <c r="B639" s="344"/>
      <c r="C639" s="275" t="s">
        <v>524</v>
      </c>
      <c r="D639" s="259" t="s">
        <v>45</v>
      </c>
      <c r="E639" s="259">
        <v>6</v>
      </c>
      <c r="F639" s="260"/>
      <c r="G639" s="260"/>
    </row>
    <row r="640" spans="1:7" ht="12" customHeight="1" x14ac:dyDescent="0.25">
      <c r="A640" s="344"/>
      <c r="B640" s="344"/>
      <c r="C640" s="275"/>
      <c r="D640" s="259"/>
      <c r="E640" s="259"/>
      <c r="F640" s="260"/>
      <c r="G640" s="260"/>
    </row>
    <row r="641" spans="1:7" x14ac:dyDescent="0.25">
      <c r="A641" s="344"/>
      <c r="B641" s="344"/>
      <c r="C641" s="228" t="s">
        <v>525</v>
      </c>
      <c r="D641" s="259"/>
      <c r="E641" s="259"/>
      <c r="F641" s="260"/>
      <c r="G641" s="215"/>
    </row>
    <row r="642" spans="1:7" ht="9.6" customHeight="1" x14ac:dyDescent="0.25">
      <c r="A642" s="344"/>
      <c r="B642" s="344"/>
      <c r="C642" s="228"/>
      <c r="D642" s="259"/>
      <c r="E642" s="259"/>
      <c r="F642" s="260"/>
      <c r="G642" s="260"/>
    </row>
    <row r="643" spans="1:7" ht="27.6" x14ac:dyDescent="0.25">
      <c r="A643" s="344"/>
      <c r="B643" s="344"/>
      <c r="C643" s="228" t="s">
        <v>526</v>
      </c>
      <c r="D643" s="259"/>
      <c r="E643" s="259"/>
      <c r="F643" s="260"/>
      <c r="G643" s="215"/>
    </row>
    <row r="644" spans="1:7" x14ac:dyDescent="0.25">
      <c r="A644" s="344"/>
      <c r="B644" s="344"/>
      <c r="C644" s="228"/>
      <c r="D644" s="259"/>
      <c r="E644" s="259"/>
      <c r="F644" s="260"/>
      <c r="G644" s="260"/>
    </row>
    <row r="645" spans="1:7" ht="27.6" x14ac:dyDescent="0.25">
      <c r="A645" s="344">
        <v>76</v>
      </c>
      <c r="B645" s="344"/>
      <c r="C645" s="228" t="s">
        <v>527</v>
      </c>
      <c r="D645" s="259" t="s">
        <v>45</v>
      </c>
      <c r="E645" s="259">
        <v>2</v>
      </c>
      <c r="F645" s="260"/>
      <c r="G645" s="215"/>
    </row>
    <row r="646" spans="1:7" x14ac:dyDescent="0.25">
      <c r="A646" s="344"/>
      <c r="B646" s="344"/>
      <c r="C646" s="275"/>
      <c r="D646" s="259"/>
      <c r="E646" s="259"/>
      <c r="F646" s="260"/>
      <c r="G646" s="260"/>
    </row>
    <row r="647" spans="1:7" ht="27.6" x14ac:dyDescent="0.25">
      <c r="A647" s="344">
        <v>77</v>
      </c>
      <c r="B647" s="344"/>
      <c r="C647" s="275" t="s">
        <v>528</v>
      </c>
      <c r="D647" s="259" t="s">
        <v>45</v>
      </c>
      <c r="E647" s="259">
        <v>1</v>
      </c>
      <c r="F647" s="260"/>
      <c r="G647" s="260"/>
    </row>
    <row r="648" spans="1:7" x14ac:dyDescent="0.25">
      <c r="A648" s="344"/>
      <c r="B648" s="344"/>
      <c r="C648" s="275"/>
      <c r="D648" s="259"/>
      <c r="E648" s="259"/>
      <c r="F648" s="260"/>
      <c r="G648" s="260"/>
    </row>
    <row r="649" spans="1:7" ht="27.6" x14ac:dyDescent="0.25">
      <c r="A649" s="344">
        <v>78</v>
      </c>
      <c r="B649" s="344"/>
      <c r="C649" s="275" t="s">
        <v>529</v>
      </c>
      <c r="D649" s="259" t="s">
        <v>45</v>
      </c>
      <c r="E649" s="259">
        <v>6</v>
      </c>
      <c r="F649" s="260"/>
      <c r="G649" s="260"/>
    </row>
    <row r="650" spans="1:7" x14ac:dyDescent="0.25">
      <c r="A650" s="344"/>
      <c r="B650" s="344"/>
      <c r="C650" s="275"/>
      <c r="D650" s="259"/>
      <c r="E650" s="259"/>
      <c r="F650" s="260"/>
      <c r="G650" s="260"/>
    </row>
    <row r="651" spans="1:7" ht="27.6" x14ac:dyDescent="0.25">
      <c r="A651" s="344">
        <v>79</v>
      </c>
      <c r="B651" s="344"/>
      <c r="C651" s="275" t="s">
        <v>530</v>
      </c>
      <c r="D651" s="259" t="s">
        <v>45</v>
      </c>
      <c r="E651" s="259">
        <v>1</v>
      </c>
      <c r="F651" s="260"/>
      <c r="G651" s="260"/>
    </row>
    <row r="652" spans="1:7" ht="6" customHeight="1" x14ac:dyDescent="0.25">
      <c r="A652" s="345"/>
      <c r="B652" s="344"/>
      <c r="C652" s="275"/>
      <c r="D652" s="259"/>
      <c r="E652" s="259"/>
      <c r="F652" s="260"/>
      <c r="G652" s="260"/>
    </row>
    <row r="653" spans="1:7" x14ac:dyDescent="0.25">
      <c r="A653" s="353"/>
      <c r="B653" s="322"/>
      <c r="C653" s="322"/>
      <c r="D653" s="229"/>
      <c r="E653" s="229"/>
      <c r="F653" s="230"/>
      <c r="G653" s="230"/>
    </row>
    <row r="654" spans="1:7" x14ac:dyDescent="0.25">
      <c r="C654" s="237"/>
      <c r="D654" s="233"/>
      <c r="E654" s="233"/>
      <c r="F654" s="234"/>
      <c r="G654" s="234"/>
    </row>
    <row r="655" spans="1:7" x14ac:dyDescent="0.25">
      <c r="A655" s="313"/>
      <c r="B655" s="313"/>
      <c r="C655" s="314"/>
      <c r="D655" s="315"/>
      <c r="E655" s="316"/>
      <c r="F655" s="200"/>
      <c r="G655" s="218"/>
    </row>
    <row r="656" spans="1:7" ht="14.4" customHeight="1" x14ac:dyDescent="0.25">
      <c r="A656" s="202" t="s">
        <v>52</v>
      </c>
      <c r="B656" s="202" t="s">
        <v>952</v>
      </c>
      <c r="C656" s="203" t="s">
        <v>147</v>
      </c>
      <c r="D656" s="204" t="s">
        <v>148</v>
      </c>
      <c r="E656" s="205" t="s">
        <v>149</v>
      </c>
      <c r="F656" s="205" t="s">
        <v>150</v>
      </c>
      <c r="G656" s="219"/>
    </row>
    <row r="657" spans="1:7" x14ac:dyDescent="0.25">
      <c r="A657" s="202"/>
      <c r="B657" s="202" t="s">
        <v>950</v>
      </c>
      <c r="C657" s="203"/>
      <c r="D657" s="204"/>
      <c r="E657" s="205"/>
      <c r="F657" s="220"/>
      <c r="G657" s="221"/>
    </row>
    <row r="658" spans="1:7" x14ac:dyDescent="0.25">
      <c r="A658" s="202"/>
      <c r="B658" s="202"/>
      <c r="C658" s="203"/>
      <c r="D658" s="206"/>
      <c r="E658" s="206"/>
      <c r="F658" s="206" t="s">
        <v>151</v>
      </c>
      <c r="G658" s="222" t="s">
        <v>152</v>
      </c>
    </row>
    <row r="659" spans="1:7" x14ac:dyDescent="0.25">
      <c r="A659" s="209"/>
      <c r="B659" s="209"/>
      <c r="C659" s="210"/>
      <c r="D659" s="211">
        <v>1</v>
      </c>
      <c r="E659" s="211">
        <v>2</v>
      </c>
      <c r="F659" s="211">
        <v>3</v>
      </c>
      <c r="G659" s="211">
        <f>+F659+1</f>
        <v>4</v>
      </c>
    </row>
    <row r="660" spans="1:7" x14ac:dyDescent="0.25">
      <c r="A660" s="223"/>
      <c r="B660" s="223"/>
      <c r="C660" s="224"/>
      <c r="D660" s="225"/>
      <c r="E660" s="226"/>
      <c r="F660" s="226"/>
      <c r="G660" s="227" t="s">
        <v>153</v>
      </c>
    </row>
    <row r="661" spans="1:7" x14ac:dyDescent="0.25">
      <c r="A661" s="348"/>
      <c r="B661" s="344"/>
      <c r="C661" s="275"/>
      <c r="D661" s="259"/>
      <c r="E661" s="259"/>
      <c r="F661" s="260"/>
      <c r="G661" s="260"/>
    </row>
    <row r="662" spans="1:7" x14ac:dyDescent="0.25">
      <c r="A662" s="344"/>
      <c r="B662" s="344"/>
      <c r="C662" s="228" t="s">
        <v>345</v>
      </c>
      <c r="D662" s="259"/>
      <c r="E662" s="259"/>
      <c r="F662" s="260"/>
      <c r="G662" s="215"/>
    </row>
    <row r="663" spans="1:7" x14ac:dyDescent="0.25">
      <c r="A663" s="344"/>
      <c r="B663" s="344"/>
      <c r="C663" s="228"/>
      <c r="D663" s="259"/>
      <c r="E663" s="259"/>
      <c r="F663" s="260"/>
      <c r="G663" s="260"/>
    </row>
    <row r="664" spans="1:7" x14ac:dyDescent="0.25">
      <c r="A664" s="344"/>
      <c r="B664" s="344"/>
      <c r="C664" s="228" t="s">
        <v>76</v>
      </c>
      <c r="D664" s="259"/>
      <c r="E664" s="259"/>
      <c r="F664" s="260"/>
      <c r="G664" s="215"/>
    </row>
    <row r="665" spans="1:7" x14ac:dyDescent="0.25">
      <c r="A665" s="344"/>
      <c r="B665" s="344"/>
      <c r="C665" s="228"/>
      <c r="D665" s="259"/>
      <c r="E665" s="259"/>
      <c r="F665" s="260"/>
      <c r="G665" s="260"/>
    </row>
    <row r="666" spans="1:7" x14ac:dyDescent="0.25">
      <c r="A666" s="344"/>
      <c r="B666" s="344"/>
      <c r="C666" s="228" t="s">
        <v>77</v>
      </c>
      <c r="D666" s="259"/>
      <c r="E666" s="259"/>
      <c r="F666" s="260"/>
      <c r="G666" s="215"/>
    </row>
    <row r="667" spans="1:7" x14ac:dyDescent="0.25">
      <c r="A667" s="344"/>
      <c r="B667" s="344"/>
      <c r="C667" s="275"/>
      <c r="D667" s="259"/>
      <c r="E667" s="259"/>
      <c r="F667" s="260"/>
      <c r="G667" s="260"/>
    </row>
    <row r="668" spans="1:7" ht="27.6" x14ac:dyDescent="0.25">
      <c r="A668" s="344"/>
      <c r="B668" s="344"/>
      <c r="C668" s="228" t="s">
        <v>162</v>
      </c>
      <c r="D668" s="259"/>
      <c r="E668" s="259"/>
      <c r="F668" s="260"/>
      <c r="G668" s="215"/>
    </row>
    <row r="669" spans="1:7" x14ac:dyDescent="0.25">
      <c r="A669" s="344"/>
      <c r="B669" s="344"/>
      <c r="C669" s="275"/>
      <c r="D669" s="259"/>
      <c r="E669" s="259"/>
      <c r="F669" s="260"/>
      <c r="G669" s="260"/>
    </row>
    <row r="670" spans="1:7" x14ac:dyDescent="0.25">
      <c r="A670" s="344"/>
      <c r="B670" s="344"/>
      <c r="C670" s="275" t="s">
        <v>531</v>
      </c>
      <c r="D670" s="259"/>
      <c r="E670" s="259"/>
      <c r="F670" s="260"/>
      <c r="G670" s="215"/>
    </row>
    <row r="671" spans="1:7" x14ac:dyDescent="0.25">
      <c r="A671" s="344"/>
      <c r="B671" s="344"/>
      <c r="C671" s="275"/>
      <c r="D671" s="259"/>
      <c r="E671" s="259"/>
      <c r="F671" s="260"/>
      <c r="G671" s="260"/>
    </row>
    <row r="672" spans="1:7" x14ac:dyDescent="0.25">
      <c r="A672" s="344"/>
      <c r="B672" s="344"/>
      <c r="C672" s="228" t="s">
        <v>532</v>
      </c>
      <c r="D672" s="259"/>
      <c r="E672" s="259"/>
      <c r="F672" s="260"/>
      <c r="G672" s="215"/>
    </row>
    <row r="673" spans="1:7" x14ac:dyDescent="0.25">
      <c r="A673" s="344"/>
      <c r="B673" s="344"/>
      <c r="C673" s="228"/>
      <c r="D673" s="259"/>
      <c r="E673" s="259"/>
      <c r="F673" s="260"/>
      <c r="G673" s="260"/>
    </row>
    <row r="674" spans="1:7" ht="16.2" x14ac:dyDescent="0.25">
      <c r="A674" s="344">
        <v>80</v>
      </c>
      <c r="B674" s="344"/>
      <c r="C674" s="228" t="s">
        <v>533</v>
      </c>
      <c r="D674" s="259" t="s">
        <v>948</v>
      </c>
      <c r="E674" s="259">
        <v>180</v>
      </c>
      <c r="F674" s="260"/>
      <c r="G674" s="215"/>
    </row>
    <row r="675" spans="1:7" x14ac:dyDescent="0.25">
      <c r="A675" s="344"/>
      <c r="B675" s="344"/>
      <c r="C675" s="275"/>
      <c r="D675" s="259"/>
      <c r="E675" s="259"/>
      <c r="F675" s="260"/>
      <c r="G675" s="260"/>
    </row>
    <row r="676" spans="1:7" x14ac:dyDescent="0.25">
      <c r="A676" s="344"/>
      <c r="B676" s="344"/>
      <c r="C676" s="275" t="s">
        <v>78</v>
      </c>
      <c r="D676" s="259"/>
      <c r="E676" s="259"/>
      <c r="F676" s="260"/>
      <c r="G676" s="215"/>
    </row>
    <row r="677" spans="1:7" x14ac:dyDescent="0.25">
      <c r="A677" s="344"/>
      <c r="B677" s="344"/>
      <c r="C677" s="275"/>
      <c r="D677" s="259"/>
      <c r="E677" s="259"/>
      <c r="F677" s="260"/>
      <c r="G677" s="260"/>
    </row>
    <row r="678" spans="1:7" x14ac:dyDescent="0.25">
      <c r="A678" s="344"/>
      <c r="B678" s="344"/>
      <c r="C678" s="228" t="s">
        <v>121</v>
      </c>
      <c r="D678" s="259"/>
      <c r="E678" s="259"/>
      <c r="F678" s="260"/>
      <c r="G678" s="215"/>
    </row>
    <row r="679" spans="1:7" x14ac:dyDescent="0.25">
      <c r="A679" s="344"/>
      <c r="B679" s="344"/>
      <c r="C679" s="275"/>
      <c r="D679" s="259"/>
      <c r="E679" s="259"/>
      <c r="F679" s="260"/>
      <c r="G679" s="260"/>
    </row>
    <row r="680" spans="1:7" ht="16.2" x14ac:dyDescent="0.25">
      <c r="A680" s="344">
        <v>81</v>
      </c>
      <c r="B680" s="344"/>
      <c r="C680" s="275" t="s">
        <v>278</v>
      </c>
      <c r="D680" s="259" t="s">
        <v>948</v>
      </c>
      <c r="E680" s="259">
        <v>290</v>
      </c>
      <c r="F680" s="260"/>
      <c r="G680" s="215"/>
    </row>
    <row r="681" spans="1:7" x14ac:dyDescent="0.25">
      <c r="A681" s="344"/>
      <c r="B681" s="344"/>
      <c r="C681" s="275"/>
      <c r="D681" s="259"/>
      <c r="E681" s="259"/>
      <c r="F681" s="260"/>
      <c r="G681" s="260"/>
    </row>
    <row r="682" spans="1:7" ht="16.2" x14ac:dyDescent="0.25">
      <c r="A682" s="344">
        <v>82</v>
      </c>
      <c r="B682" s="344"/>
      <c r="C682" s="275" t="s">
        <v>534</v>
      </c>
      <c r="D682" s="259" t="s">
        <v>948</v>
      </c>
      <c r="E682" s="259">
        <v>23</v>
      </c>
      <c r="F682" s="260"/>
      <c r="G682" s="215"/>
    </row>
    <row r="683" spans="1:7" x14ac:dyDescent="0.25">
      <c r="A683" s="344"/>
      <c r="B683" s="344"/>
      <c r="C683" s="275"/>
      <c r="D683" s="259"/>
      <c r="E683" s="259"/>
      <c r="F683" s="260"/>
      <c r="G683" s="260"/>
    </row>
    <row r="684" spans="1:7" x14ac:dyDescent="0.25">
      <c r="A684" s="345"/>
      <c r="B684" s="344"/>
      <c r="C684" s="275"/>
      <c r="D684" s="259"/>
      <c r="E684" s="259"/>
      <c r="F684" s="260"/>
      <c r="G684" s="260"/>
    </row>
    <row r="685" spans="1:7" x14ac:dyDescent="0.25">
      <c r="A685" s="353"/>
      <c r="B685" s="322"/>
      <c r="C685" s="322"/>
      <c r="D685" s="229"/>
      <c r="E685" s="229"/>
      <c r="F685" s="230"/>
      <c r="G685" s="230"/>
    </row>
    <row r="686" spans="1:7" x14ac:dyDescent="0.25">
      <c r="C686" s="237"/>
      <c r="D686" s="233"/>
      <c r="E686" s="233"/>
      <c r="F686" s="234"/>
      <c r="G686" s="234"/>
    </row>
    <row r="687" spans="1:7" x14ac:dyDescent="0.25">
      <c r="A687" s="313"/>
      <c r="B687" s="313"/>
      <c r="C687" s="314"/>
      <c r="D687" s="315"/>
      <c r="E687" s="316"/>
      <c r="F687" s="200"/>
      <c r="G687" s="218"/>
    </row>
    <row r="688" spans="1:7" ht="14.4" customHeight="1" x14ac:dyDescent="0.25">
      <c r="A688" s="202" t="s">
        <v>52</v>
      </c>
      <c r="B688" s="202" t="s">
        <v>952</v>
      </c>
      <c r="C688" s="203" t="s">
        <v>147</v>
      </c>
      <c r="D688" s="204" t="s">
        <v>148</v>
      </c>
      <c r="E688" s="205" t="s">
        <v>149</v>
      </c>
      <c r="F688" s="205" t="s">
        <v>150</v>
      </c>
      <c r="G688" s="219"/>
    </row>
    <row r="689" spans="1:7" x14ac:dyDescent="0.25">
      <c r="A689" s="202"/>
      <c r="B689" s="202" t="s">
        <v>950</v>
      </c>
      <c r="C689" s="203"/>
      <c r="D689" s="204"/>
      <c r="E689" s="205"/>
      <c r="F689" s="220"/>
      <c r="G689" s="221"/>
    </row>
    <row r="690" spans="1:7" x14ac:dyDescent="0.25">
      <c r="A690" s="202"/>
      <c r="B690" s="202"/>
      <c r="C690" s="203"/>
      <c r="D690" s="206"/>
      <c r="E690" s="206"/>
      <c r="F690" s="206" t="s">
        <v>151</v>
      </c>
      <c r="G690" s="222" t="s">
        <v>152</v>
      </c>
    </row>
    <row r="691" spans="1:7" x14ac:dyDescent="0.25">
      <c r="A691" s="209"/>
      <c r="B691" s="209"/>
      <c r="C691" s="210"/>
      <c r="D691" s="211">
        <v>1</v>
      </c>
      <c r="E691" s="211">
        <v>2</v>
      </c>
      <c r="F691" s="211">
        <v>3</v>
      </c>
      <c r="G691" s="211">
        <f>+F691+1</f>
        <v>4</v>
      </c>
    </row>
    <row r="692" spans="1:7" x14ac:dyDescent="0.25">
      <c r="A692" s="223"/>
      <c r="B692" s="223"/>
      <c r="C692" s="224"/>
      <c r="D692" s="225"/>
      <c r="E692" s="226"/>
      <c r="F692" s="226"/>
      <c r="G692" s="227" t="s">
        <v>153</v>
      </c>
    </row>
    <row r="693" spans="1:7" x14ac:dyDescent="0.25">
      <c r="A693" s="348"/>
      <c r="B693" s="344"/>
      <c r="C693" s="275"/>
      <c r="D693" s="259"/>
      <c r="E693" s="259"/>
      <c r="F693" s="260"/>
      <c r="G693" s="260"/>
    </row>
    <row r="694" spans="1:7" x14ac:dyDescent="0.25">
      <c r="A694" s="344"/>
      <c r="B694" s="344"/>
      <c r="C694" s="275"/>
      <c r="D694" s="259"/>
      <c r="E694" s="259"/>
      <c r="F694" s="260"/>
      <c r="G694" s="260"/>
    </row>
    <row r="695" spans="1:7" x14ac:dyDescent="0.25">
      <c r="A695" s="344"/>
      <c r="B695" s="344"/>
      <c r="C695" s="275" t="s">
        <v>345</v>
      </c>
      <c r="D695" s="259"/>
      <c r="E695" s="259"/>
      <c r="F695" s="260"/>
      <c r="G695" s="260"/>
    </row>
    <row r="696" spans="1:7" x14ac:dyDescent="0.25">
      <c r="A696" s="344"/>
      <c r="B696" s="344"/>
      <c r="C696" s="275"/>
      <c r="D696" s="259"/>
      <c r="E696" s="259"/>
      <c r="F696" s="260"/>
      <c r="G696" s="260"/>
    </row>
    <row r="697" spans="1:7" x14ac:dyDescent="0.25">
      <c r="A697" s="344"/>
      <c r="B697" s="344"/>
      <c r="C697" s="275" t="s">
        <v>535</v>
      </c>
      <c r="D697" s="259"/>
      <c r="E697" s="259"/>
      <c r="F697" s="260"/>
      <c r="G697" s="260"/>
    </row>
    <row r="698" spans="1:7" x14ac:dyDescent="0.25">
      <c r="A698" s="344"/>
      <c r="B698" s="344"/>
      <c r="C698" s="275"/>
      <c r="D698" s="259"/>
      <c r="E698" s="259"/>
      <c r="F698" s="260"/>
      <c r="G698" s="260"/>
    </row>
    <row r="699" spans="1:7" x14ac:dyDescent="0.25">
      <c r="A699" s="344"/>
      <c r="B699" s="344"/>
      <c r="C699" s="275" t="s">
        <v>81</v>
      </c>
      <c r="D699" s="259"/>
      <c r="E699" s="259"/>
      <c r="F699" s="260"/>
      <c r="G699" s="260"/>
    </row>
    <row r="700" spans="1:7" x14ac:dyDescent="0.25">
      <c r="A700" s="344"/>
      <c r="B700" s="344"/>
      <c r="C700" s="275"/>
      <c r="D700" s="259"/>
      <c r="E700" s="259"/>
      <c r="F700" s="260"/>
      <c r="G700" s="260"/>
    </row>
    <row r="701" spans="1:7" ht="27.6" x14ac:dyDescent="0.25">
      <c r="A701" s="344"/>
      <c r="B701" s="344"/>
      <c r="C701" s="275" t="s">
        <v>536</v>
      </c>
      <c r="D701" s="259"/>
      <c r="E701" s="259"/>
      <c r="F701" s="260"/>
      <c r="G701" s="260"/>
    </row>
    <row r="702" spans="1:7" x14ac:dyDescent="0.25">
      <c r="A702" s="344"/>
      <c r="B702" s="344"/>
      <c r="C702" s="275"/>
      <c r="D702" s="259"/>
      <c r="E702" s="259"/>
      <c r="F702" s="260"/>
      <c r="G702" s="260"/>
    </row>
    <row r="703" spans="1:7" x14ac:dyDescent="0.25">
      <c r="A703" s="344"/>
      <c r="B703" s="344"/>
      <c r="C703" s="275" t="s">
        <v>123</v>
      </c>
      <c r="D703" s="259"/>
      <c r="E703" s="259"/>
      <c r="F703" s="260"/>
      <c r="G703" s="260"/>
    </row>
    <row r="704" spans="1:7" x14ac:dyDescent="0.25">
      <c r="A704" s="344"/>
      <c r="B704" s="344"/>
      <c r="C704" s="275"/>
      <c r="D704" s="259"/>
      <c r="E704" s="259"/>
      <c r="F704" s="260"/>
      <c r="G704" s="260"/>
    </row>
    <row r="705" spans="1:7" x14ac:dyDescent="0.25">
      <c r="A705" s="344"/>
      <c r="B705" s="344"/>
      <c r="C705" s="275" t="s">
        <v>267</v>
      </c>
      <c r="D705" s="259"/>
      <c r="E705" s="259"/>
      <c r="F705" s="260"/>
      <c r="G705" s="260"/>
    </row>
    <row r="706" spans="1:7" x14ac:dyDescent="0.25">
      <c r="A706" s="344"/>
      <c r="B706" s="344"/>
      <c r="C706" s="275"/>
      <c r="D706" s="259"/>
      <c r="E706" s="259"/>
      <c r="F706" s="260"/>
      <c r="G706" s="260"/>
    </row>
    <row r="707" spans="1:7" ht="62.4" customHeight="1" x14ac:dyDescent="0.25">
      <c r="A707" s="344"/>
      <c r="B707" s="344"/>
      <c r="C707" s="275" t="s">
        <v>537</v>
      </c>
      <c r="D707" s="259"/>
      <c r="E707" s="259"/>
      <c r="F707" s="260"/>
      <c r="G707" s="260"/>
    </row>
    <row r="708" spans="1:7" x14ac:dyDescent="0.25">
      <c r="A708" s="344"/>
      <c r="B708" s="344"/>
      <c r="C708" s="275"/>
      <c r="D708" s="259"/>
      <c r="E708" s="259"/>
      <c r="F708" s="260"/>
      <c r="G708" s="260"/>
    </row>
    <row r="709" spans="1:7" x14ac:dyDescent="0.25">
      <c r="A709" s="344"/>
      <c r="B709" s="344"/>
      <c r="C709" s="275" t="s">
        <v>82</v>
      </c>
      <c r="D709" s="259"/>
      <c r="E709" s="259"/>
      <c r="F709" s="260"/>
      <c r="G709" s="260"/>
    </row>
    <row r="710" spans="1:7" x14ac:dyDescent="0.25">
      <c r="A710" s="344"/>
      <c r="B710" s="344"/>
      <c r="C710" s="275"/>
      <c r="D710" s="259"/>
      <c r="E710" s="259"/>
      <c r="F710" s="260"/>
      <c r="G710" s="260"/>
    </row>
    <row r="711" spans="1:7" ht="27.6" x14ac:dyDescent="0.25">
      <c r="A711" s="344"/>
      <c r="B711" s="344"/>
      <c r="C711" s="275" t="s">
        <v>538</v>
      </c>
      <c r="D711" s="259"/>
      <c r="E711" s="259"/>
      <c r="F711" s="260"/>
      <c r="G711" s="260"/>
    </row>
    <row r="712" spans="1:7" x14ac:dyDescent="0.25">
      <c r="A712" s="344"/>
      <c r="B712" s="344"/>
      <c r="C712" s="275"/>
      <c r="D712" s="259"/>
      <c r="E712" s="259"/>
      <c r="F712" s="260"/>
      <c r="G712" s="260"/>
    </row>
    <row r="713" spans="1:7" ht="16.2" x14ac:dyDescent="0.25">
      <c r="A713" s="344">
        <v>83</v>
      </c>
      <c r="B713" s="344"/>
      <c r="C713" s="275" t="s">
        <v>539</v>
      </c>
      <c r="D713" s="259" t="s">
        <v>948</v>
      </c>
      <c r="E713" s="259">
        <v>34</v>
      </c>
      <c r="F713" s="260"/>
      <c r="G713" s="260"/>
    </row>
    <row r="714" spans="1:7" x14ac:dyDescent="0.25">
      <c r="A714" s="344"/>
      <c r="B714" s="344"/>
      <c r="C714" s="275"/>
      <c r="D714" s="259"/>
      <c r="E714" s="259"/>
      <c r="F714" s="260"/>
      <c r="G714" s="260"/>
    </row>
    <row r="715" spans="1:7" ht="16.2" x14ac:dyDescent="0.25">
      <c r="A715" s="344">
        <v>84</v>
      </c>
      <c r="B715" s="344"/>
      <c r="C715" s="275" t="s">
        <v>534</v>
      </c>
      <c r="D715" s="259" t="s">
        <v>948</v>
      </c>
      <c r="E715" s="259">
        <v>1</v>
      </c>
      <c r="F715" s="260"/>
      <c r="G715" s="260"/>
    </row>
    <row r="716" spans="1:7" x14ac:dyDescent="0.25">
      <c r="A716" s="344"/>
      <c r="B716" s="344"/>
      <c r="C716" s="275"/>
      <c r="D716" s="259"/>
      <c r="E716" s="259"/>
      <c r="F716" s="260"/>
      <c r="G716" s="260"/>
    </row>
    <row r="717" spans="1:7" x14ac:dyDescent="0.25">
      <c r="A717" s="344"/>
      <c r="B717" s="344"/>
      <c r="C717" s="275" t="s">
        <v>83</v>
      </c>
      <c r="D717" s="259"/>
      <c r="E717" s="259"/>
      <c r="F717" s="260"/>
      <c r="G717" s="260"/>
    </row>
    <row r="718" spans="1:7" x14ac:dyDescent="0.25">
      <c r="A718" s="344"/>
      <c r="B718" s="344"/>
      <c r="C718" s="275"/>
      <c r="D718" s="259"/>
      <c r="E718" s="259"/>
      <c r="F718" s="260"/>
      <c r="G718" s="260"/>
    </row>
    <row r="719" spans="1:7" ht="51.6" customHeight="1" x14ac:dyDescent="0.25">
      <c r="A719" s="344"/>
      <c r="B719" s="344"/>
      <c r="C719" s="275" t="s">
        <v>540</v>
      </c>
      <c r="D719" s="259"/>
      <c r="E719" s="259"/>
      <c r="F719" s="260"/>
      <c r="G719" s="260"/>
    </row>
    <row r="720" spans="1:7" x14ac:dyDescent="0.25">
      <c r="A720" s="344"/>
      <c r="B720" s="344"/>
      <c r="C720" s="275"/>
      <c r="D720" s="259"/>
      <c r="E720" s="259"/>
      <c r="F720" s="260"/>
      <c r="G720" s="260"/>
    </row>
    <row r="721" spans="1:7" ht="16.2" x14ac:dyDescent="0.25">
      <c r="A721" s="344">
        <v>85</v>
      </c>
      <c r="B721" s="344"/>
      <c r="C721" s="275" t="s">
        <v>541</v>
      </c>
      <c r="D721" s="259" t="s">
        <v>948</v>
      </c>
      <c r="E721" s="259">
        <v>158</v>
      </c>
      <c r="F721" s="260"/>
      <c r="G721" s="260"/>
    </row>
    <row r="722" spans="1:7" x14ac:dyDescent="0.25">
      <c r="A722" s="344"/>
      <c r="B722" s="344"/>
      <c r="C722" s="275"/>
      <c r="D722" s="259"/>
      <c r="E722" s="259"/>
      <c r="F722" s="260"/>
      <c r="G722" s="260"/>
    </row>
    <row r="723" spans="1:7" x14ac:dyDescent="0.25">
      <c r="A723" s="344">
        <v>86</v>
      </c>
      <c r="B723" s="344"/>
      <c r="C723" s="275" t="s">
        <v>542</v>
      </c>
      <c r="D723" s="259" t="s">
        <v>44</v>
      </c>
      <c r="E723" s="259">
        <v>65</v>
      </c>
      <c r="F723" s="260"/>
      <c r="G723" s="260"/>
    </row>
    <row r="724" spans="1:7" x14ac:dyDescent="0.25">
      <c r="A724" s="344"/>
      <c r="B724" s="344"/>
      <c r="C724" s="275"/>
      <c r="D724" s="259"/>
      <c r="E724" s="259"/>
      <c r="F724" s="260"/>
      <c r="G724" s="260"/>
    </row>
    <row r="725" spans="1:7" ht="46.8" customHeight="1" x14ac:dyDescent="0.25">
      <c r="A725" s="344"/>
      <c r="B725" s="344"/>
      <c r="C725" s="275" t="s">
        <v>543</v>
      </c>
      <c r="D725" s="259"/>
      <c r="E725" s="259"/>
      <c r="F725" s="260"/>
      <c r="G725" s="260"/>
    </row>
    <row r="726" spans="1:7" x14ac:dyDescent="0.25">
      <c r="A726" s="344"/>
      <c r="B726" s="344"/>
      <c r="C726" s="275"/>
      <c r="D726" s="259"/>
      <c r="E726" s="259"/>
      <c r="F726" s="260"/>
      <c r="G726" s="260"/>
    </row>
    <row r="727" spans="1:7" ht="16.2" x14ac:dyDescent="0.25">
      <c r="A727" s="344">
        <v>87</v>
      </c>
      <c r="B727" s="344"/>
      <c r="C727" s="275" t="s">
        <v>541</v>
      </c>
      <c r="D727" s="259" t="s">
        <v>948</v>
      </c>
      <c r="E727" s="259">
        <v>23</v>
      </c>
      <c r="F727" s="260"/>
      <c r="G727" s="260"/>
    </row>
    <row r="728" spans="1:7" x14ac:dyDescent="0.25">
      <c r="A728" s="344"/>
      <c r="B728" s="344"/>
      <c r="C728" s="275"/>
      <c r="D728" s="259"/>
      <c r="E728" s="259"/>
      <c r="F728" s="260"/>
      <c r="G728" s="260"/>
    </row>
    <row r="729" spans="1:7" x14ac:dyDescent="0.25">
      <c r="A729" s="344">
        <v>88</v>
      </c>
      <c r="B729" s="344"/>
      <c r="C729" s="275" t="s">
        <v>544</v>
      </c>
      <c r="D729" s="259" t="s">
        <v>44</v>
      </c>
      <c r="E729" s="259">
        <v>10</v>
      </c>
      <c r="F729" s="260"/>
      <c r="G729" s="260"/>
    </row>
    <row r="730" spans="1:7" x14ac:dyDescent="0.25">
      <c r="A730" s="344"/>
      <c r="B730" s="344"/>
      <c r="C730" s="275"/>
      <c r="D730" s="259"/>
      <c r="E730" s="259"/>
      <c r="F730" s="260"/>
      <c r="G730" s="260"/>
    </row>
    <row r="731" spans="1:7" x14ac:dyDescent="0.25">
      <c r="A731" s="344"/>
      <c r="B731" s="344"/>
      <c r="C731" s="275" t="s">
        <v>64</v>
      </c>
      <c r="D731" s="259"/>
      <c r="E731" s="259"/>
      <c r="F731" s="260"/>
      <c r="G731" s="260"/>
    </row>
    <row r="732" spans="1:7" x14ac:dyDescent="0.25">
      <c r="A732" s="344"/>
      <c r="B732" s="344"/>
      <c r="C732" s="275"/>
      <c r="D732" s="259"/>
      <c r="E732" s="259"/>
      <c r="F732" s="260"/>
      <c r="G732" s="260"/>
    </row>
    <row r="733" spans="1:7" x14ac:dyDescent="0.25">
      <c r="A733" s="344"/>
      <c r="B733" s="344"/>
      <c r="C733" s="275" t="s">
        <v>49</v>
      </c>
      <c r="D733" s="259"/>
      <c r="E733" s="259"/>
      <c r="F733" s="260"/>
      <c r="G733" s="260"/>
    </row>
    <row r="734" spans="1:7" x14ac:dyDescent="0.25">
      <c r="A734" s="344"/>
      <c r="B734" s="344"/>
      <c r="C734" s="275"/>
      <c r="D734" s="259"/>
      <c r="E734" s="259"/>
      <c r="F734" s="260"/>
      <c r="G734" s="260"/>
    </row>
    <row r="735" spans="1:7" x14ac:dyDescent="0.25">
      <c r="A735" s="344">
        <v>89</v>
      </c>
      <c r="B735" s="344"/>
      <c r="C735" s="275" t="s">
        <v>545</v>
      </c>
      <c r="D735" s="259" t="s">
        <v>44</v>
      </c>
      <c r="E735" s="259">
        <v>75</v>
      </c>
      <c r="F735" s="260"/>
      <c r="G735" s="260"/>
    </row>
    <row r="736" spans="1:7" x14ac:dyDescent="0.25">
      <c r="A736" s="344"/>
      <c r="B736" s="344"/>
      <c r="C736" s="275"/>
      <c r="D736" s="259"/>
      <c r="E736" s="259"/>
      <c r="F736" s="260"/>
      <c r="G736" s="260"/>
    </row>
    <row r="737" spans="1:7" x14ac:dyDescent="0.25">
      <c r="A737" s="345"/>
      <c r="B737" s="344"/>
      <c r="C737" s="275"/>
      <c r="D737" s="259"/>
      <c r="E737" s="259"/>
      <c r="F737" s="260"/>
      <c r="G737" s="260"/>
    </row>
    <row r="738" spans="1:7" x14ac:dyDescent="0.25">
      <c r="A738" s="353"/>
      <c r="B738" s="322"/>
      <c r="C738" s="322"/>
      <c r="D738" s="229"/>
      <c r="E738" s="229"/>
      <c r="F738" s="230"/>
      <c r="G738" s="230"/>
    </row>
    <row r="739" spans="1:7" x14ac:dyDescent="0.25">
      <c r="C739" s="237"/>
      <c r="D739" s="233"/>
      <c r="E739" s="233"/>
      <c r="F739" s="234"/>
      <c r="G739" s="234"/>
    </row>
    <row r="740" spans="1:7" x14ac:dyDescent="0.25">
      <c r="A740" s="313"/>
      <c r="B740" s="313"/>
      <c r="C740" s="314"/>
      <c r="D740" s="315"/>
      <c r="E740" s="316"/>
      <c r="F740" s="200"/>
      <c r="G740" s="218"/>
    </row>
    <row r="741" spans="1:7" ht="14.4" customHeight="1" x14ac:dyDescent="0.25">
      <c r="A741" s="202" t="s">
        <v>52</v>
      </c>
      <c r="B741" s="202" t="s">
        <v>952</v>
      </c>
      <c r="C741" s="203" t="s">
        <v>147</v>
      </c>
      <c r="D741" s="204" t="s">
        <v>148</v>
      </c>
      <c r="E741" s="205" t="s">
        <v>149</v>
      </c>
      <c r="F741" s="205" t="s">
        <v>150</v>
      </c>
      <c r="G741" s="219"/>
    </row>
    <row r="742" spans="1:7" x14ac:dyDescent="0.25">
      <c r="A742" s="202"/>
      <c r="B742" s="202" t="s">
        <v>950</v>
      </c>
      <c r="C742" s="203"/>
      <c r="D742" s="204"/>
      <c r="E742" s="205"/>
      <c r="F742" s="220"/>
      <c r="G742" s="221"/>
    </row>
    <row r="743" spans="1:7" x14ac:dyDescent="0.25">
      <c r="A743" s="202"/>
      <c r="B743" s="202"/>
      <c r="C743" s="203"/>
      <c r="D743" s="206"/>
      <c r="E743" s="206"/>
      <c r="F743" s="206" t="s">
        <v>151</v>
      </c>
      <c r="G743" s="222" t="s">
        <v>152</v>
      </c>
    </row>
    <row r="744" spans="1:7" x14ac:dyDescent="0.25">
      <c r="A744" s="209"/>
      <c r="B744" s="209"/>
      <c r="C744" s="210"/>
      <c r="D744" s="211">
        <v>1</v>
      </c>
      <c r="E744" s="211">
        <v>2</v>
      </c>
      <c r="F744" s="211">
        <v>3</v>
      </c>
      <c r="G744" s="211">
        <f>+F744+1</f>
        <v>4</v>
      </c>
    </row>
    <row r="745" spans="1:7" x14ac:dyDescent="0.25">
      <c r="A745" s="223"/>
      <c r="B745" s="223"/>
      <c r="C745" s="224"/>
      <c r="D745" s="225"/>
      <c r="E745" s="226"/>
      <c r="F745" s="226"/>
      <c r="G745" s="227" t="s">
        <v>153</v>
      </c>
    </row>
    <row r="746" spans="1:7" x14ac:dyDescent="0.25">
      <c r="A746" s="348"/>
      <c r="B746" s="344"/>
      <c r="C746" s="275"/>
      <c r="D746" s="259"/>
      <c r="E746" s="259"/>
      <c r="F746" s="260"/>
      <c r="G746" s="260"/>
    </row>
    <row r="747" spans="1:7" x14ac:dyDescent="0.25">
      <c r="A747" s="344"/>
      <c r="B747" s="344"/>
      <c r="C747" s="275" t="s">
        <v>345</v>
      </c>
      <c r="D747" s="259"/>
      <c r="E747" s="259"/>
      <c r="F747" s="260"/>
      <c r="G747" s="260"/>
    </row>
    <row r="748" spans="1:7" x14ac:dyDescent="0.25">
      <c r="A748" s="344"/>
      <c r="B748" s="344"/>
      <c r="C748" s="275"/>
      <c r="D748" s="259"/>
      <c r="E748" s="259"/>
      <c r="F748" s="260"/>
      <c r="G748" s="260"/>
    </row>
    <row r="749" spans="1:7" x14ac:dyDescent="0.25">
      <c r="A749" s="344"/>
      <c r="B749" s="344"/>
      <c r="C749" s="275" t="s">
        <v>546</v>
      </c>
      <c r="D749" s="259"/>
      <c r="E749" s="259"/>
      <c r="F749" s="260"/>
      <c r="G749" s="260"/>
    </row>
    <row r="750" spans="1:7" x14ac:dyDescent="0.25">
      <c r="A750" s="344"/>
      <c r="B750" s="344"/>
      <c r="C750" s="275"/>
      <c r="D750" s="259"/>
      <c r="E750" s="259"/>
      <c r="F750" s="260"/>
      <c r="G750" s="260"/>
    </row>
    <row r="751" spans="1:7" x14ac:dyDescent="0.25">
      <c r="A751" s="344"/>
      <c r="B751" s="344"/>
      <c r="C751" s="275" t="s">
        <v>19</v>
      </c>
      <c r="D751" s="259"/>
      <c r="E751" s="259"/>
      <c r="F751" s="260"/>
      <c r="G751" s="260"/>
    </row>
    <row r="752" spans="1:7" x14ac:dyDescent="0.25">
      <c r="A752" s="344"/>
      <c r="B752" s="344"/>
      <c r="C752" s="275"/>
      <c r="D752" s="259"/>
      <c r="E752" s="259"/>
      <c r="F752" s="260"/>
      <c r="G752" s="260"/>
    </row>
    <row r="753" spans="1:7" ht="27.6" x14ac:dyDescent="0.25">
      <c r="A753" s="344"/>
      <c r="B753" s="344"/>
      <c r="C753" s="275" t="s">
        <v>349</v>
      </c>
      <c r="D753" s="259"/>
      <c r="E753" s="259"/>
      <c r="F753" s="260"/>
      <c r="G753" s="260"/>
    </row>
    <row r="754" spans="1:7" x14ac:dyDescent="0.25">
      <c r="A754" s="344"/>
      <c r="B754" s="344"/>
      <c r="C754" s="275"/>
      <c r="D754" s="259"/>
      <c r="E754" s="259"/>
      <c r="F754" s="260"/>
      <c r="G754" s="260"/>
    </row>
    <row r="755" spans="1:7" x14ac:dyDescent="0.25">
      <c r="A755" s="344"/>
      <c r="B755" s="344"/>
      <c r="C755" s="275" t="s">
        <v>123</v>
      </c>
      <c r="D755" s="259"/>
      <c r="E755" s="259"/>
      <c r="F755" s="260"/>
      <c r="G755" s="260"/>
    </row>
    <row r="756" spans="1:7" x14ac:dyDescent="0.25">
      <c r="A756" s="344"/>
      <c r="B756" s="344"/>
      <c r="C756" s="275"/>
      <c r="D756" s="259"/>
      <c r="E756" s="259"/>
      <c r="F756" s="260"/>
      <c r="G756" s="260"/>
    </row>
    <row r="757" spans="1:7" x14ac:dyDescent="0.25">
      <c r="A757" s="344"/>
      <c r="B757" s="344"/>
      <c r="C757" s="275" t="s">
        <v>547</v>
      </c>
      <c r="D757" s="259"/>
      <c r="E757" s="259"/>
      <c r="F757" s="260"/>
      <c r="G757" s="260"/>
    </row>
    <row r="758" spans="1:7" x14ac:dyDescent="0.25">
      <c r="A758" s="344"/>
      <c r="B758" s="344"/>
      <c r="C758" s="275"/>
      <c r="D758" s="259"/>
      <c r="E758" s="259"/>
      <c r="F758" s="260"/>
      <c r="G758" s="260"/>
    </row>
    <row r="759" spans="1:7" ht="63.6" customHeight="1" x14ac:dyDescent="0.25">
      <c r="A759" s="344"/>
      <c r="B759" s="344"/>
      <c r="C759" s="275" t="s">
        <v>548</v>
      </c>
      <c r="D759" s="259"/>
      <c r="E759" s="259"/>
      <c r="F759" s="260"/>
      <c r="G759" s="260"/>
    </row>
    <row r="760" spans="1:7" x14ac:dyDescent="0.25">
      <c r="A760" s="344"/>
      <c r="B760" s="344"/>
      <c r="C760" s="275"/>
      <c r="D760" s="259"/>
      <c r="E760" s="259"/>
      <c r="F760" s="260"/>
      <c r="G760" s="260"/>
    </row>
    <row r="761" spans="1:7" ht="46.8" customHeight="1" x14ac:dyDescent="0.25">
      <c r="A761" s="344"/>
      <c r="B761" s="344"/>
      <c r="C761" s="275" t="s">
        <v>549</v>
      </c>
      <c r="D761" s="259"/>
      <c r="E761" s="259"/>
      <c r="F761" s="260"/>
      <c r="G761" s="260"/>
    </row>
    <row r="762" spans="1:7" x14ac:dyDescent="0.25">
      <c r="A762" s="344"/>
      <c r="B762" s="344"/>
      <c r="C762" s="275"/>
      <c r="D762" s="259"/>
      <c r="E762" s="259"/>
      <c r="F762" s="260"/>
      <c r="G762" s="260"/>
    </row>
    <row r="763" spans="1:7" x14ac:dyDescent="0.25">
      <c r="A763" s="344"/>
      <c r="B763" s="344"/>
      <c r="C763" s="275" t="s">
        <v>550</v>
      </c>
      <c r="D763" s="259"/>
      <c r="E763" s="259"/>
      <c r="F763" s="260"/>
      <c r="G763" s="260"/>
    </row>
    <row r="764" spans="1:7" x14ac:dyDescent="0.25">
      <c r="A764" s="344"/>
      <c r="B764" s="344"/>
      <c r="C764" s="275"/>
      <c r="D764" s="259"/>
      <c r="E764" s="259"/>
      <c r="F764" s="260"/>
      <c r="G764" s="260"/>
    </row>
    <row r="765" spans="1:7" x14ac:dyDescent="0.25">
      <c r="A765" s="344"/>
      <c r="B765" s="344"/>
      <c r="C765" s="275" t="s">
        <v>551</v>
      </c>
      <c r="D765" s="259"/>
      <c r="E765" s="259"/>
      <c r="F765" s="260"/>
      <c r="G765" s="260"/>
    </row>
    <row r="766" spans="1:7" x14ac:dyDescent="0.25">
      <c r="A766" s="344"/>
      <c r="B766" s="344"/>
      <c r="C766" s="275"/>
      <c r="D766" s="259"/>
      <c r="E766" s="259"/>
      <c r="F766" s="260"/>
      <c r="G766" s="260"/>
    </row>
    <row r="767" spans="1:7" ht="27.6" x14ac:dyDescent="0.25">
      <c r="A767" s="344"/>
      <c r="B767" s="344"/>
      <c r="C767" s="275" t="s">
        <v>552</v>
      </c>
      <c r="D767" s="259"/>
      <c r="E767" s="259"/>
      <c r="F767" s="260"/>
      <c r="G767" s="260"/>
    </row>
    <row r="768" spans="1:7" x14ac:dyDescent="0.25">
      <c r="A768" s="344"/>
      <c r="B768" s="344"/>
      <c r="C768" s="275"/>
      <c r="D768" s="259"/>
      <c r="E768" s="259"/>
      <c r="F768" s="260"/>
      <c r="G768" s="260"/>
    </row>
    <row r="769" spans="1:7" ht="33.6" customHeight="1" x14ac:dyDescent="0.25">
      <c r="A769" s="344"/>
      <c r="B769" s="344"/>
      <c r="C769" s="275" t="s">
        <v>553</v>
      </c>
      <c r="D769" s="259"/>
      <c r="E769" s="259"/>
      <c r="F769" s="260"/>
      <c r="G769" s="260"/>
    </row>
    <row r="770" spans="1:7" x14ac:dyDescent="0.25">
      <c r="A770" s="344"/>
      <c r="B770" s="344"/>
      <c r="C770" s="275"/>
      <c r="D770" s="259"/>
      <c r="E770" s="259"/>
      <c r="F770" s="260"/>
      <c r="G770" s="260"/>
    </row>
    <row r="771" spans="1:7" ht="28.8" customHeight="1" x14ac:dyDescent="0.25">
      <c r="A771" s="344"/>
      <c r="B771" s="344"/>
      <c r="C771" s="275" t="s">
        <v>554</v>
      </c>
      <c r="D771" s="259"/>
      <c r="E771" s="259"/>
      <c r="F771" s="260"/>
      <c r="G771" s="260"/>
    </row>
    <row r="772" spans="1:7" x14ac:dyDescent="0.25">
      <c r="A772" s="344"/>
      <c r="B772" s="344"/>
      <c r="C772" s="275"/>
      <c r="D772" s="259"/>
      <c r="E772" s="259"/>
      <c r="F772" s="260"/>
      <c r="G772" s="260"/>
    </row>
    <row r="773" spans="1:7" ht="27.6" x14ac:dyDescent="0.25">
      <c r="A773" s="344"/>
      <c r="B773" s="344"/>
      <c r="C773" s="275" t="s">
        <v>555</v>
      </c>
      <c r="D773" s="259"/>
      <c r="E773" s="259"/>
      <c r="F773" s="260"/>
      <c r="G773" s="260"/>
    </row>
    <row r="774" spans="1:7" x14ac:dyDescent="0.25">
      <c r="A774" s="344"/>
      <c r="B774" s="344"/>
      <c r="C774" s="275"/>
      <c r="D774" s="259"/>
      <c r="E774" s="259"/>
      <c r="F774" s="260"/>
      <c r="G774" s="260"/>
    </row>
    <row r="775" spans="1:7" ht="27.6" x14ac:dyDescent="0.25">
      <c r="A775" s="344"/>
      <c r="B775" s="344"/>
      <c r="C775" s="275" t="s">
        <v>556</v>
      </c>
      <c r="D775" s="259"/>
      <c r="E775" s="259"/>
      <c r="F775" s="260"/>
      <c r="G775" s="260"/>
    </row>
    <row r="776" spans="1:7" x14ac:dyDescent="0.25">
      <c r="A776" s="344"/>
      <c r="B776" s="344"/>
      <c r="C776" s="275"/>
      <c r="D776" s="259"/>
      <c r="E776" s="259"/>
      <c r="F776" s="260"/>
      <c r="G776" s="260"/>
    </row>
    <row r="777" spans="1:7" x14ac:dyDescent="0.25">
      <c r="A777" s="344"/>
      <c r="B777" s="344"/>
      <c r="C777" s="275" t="s">
        <v>557</v>
      </c>
      <c r="D777" s="259"/>
      <c r="E777" s="259"/>
      <c r="F777" s="260"/>
      <c r="G777" s="260"/>
    </row>
    <row r="778" spans="1:7" x14ac:dyDescent="0.25">
      <c r="A778" s="344"/>
      <c r="B778" s="344"/>
      <c r="C778" s="275"/>
      <c r="D778" s="259"/>
      <c r="E778" s="259"/>
      <c r="F778" s="260"/>
      <c r="G778" s="260"/>
    </row>
    <row r="779" spans="1:7" x14ac:dyDescent="0.25">
      <c r="A779" s="344"/>
      <c r="B779" s="344"/>
      <c r="C779" s="275" t="s">
        <v>550</v>
      </c>
      <c r="D779" s="259"/>
      <c r="E779" s="259"/>
      <c r="F779" s="260"/>
      <c r="G779" s="260"/>
    </row>
    <row r="780" spans="1:7" x14ac:dyDescent="0.25">
      <c r="A780" s="344"/>
      <c r="B780" s="344"/>
      <c r="C780" s="275"/>
      <c r="D780" s="259"/>
      <c r="E780" s="259"/>
      <c r="F780" s="260"/>
      <c r="G780" s="260"/>
    </row>
    <row r="781" spans="1:7" x14ac:dyDescent="0.25">
      <c r="A781" s="344"/>
      <c r="B781" s="344"/>
      <c r="C781" s="275" t="s">
        <v>558</v>
      </c>
      <c r="D781" s="259"/>
      <c r="E781" s="259"/>
      <c r="F781" s="260"/>
      <c r="G781" s="260"/>
    </row>
    <row r="782" spans="1:7" x14ac:dyDescent="0.25">
      <c r="A782" s="344"/>
      <c r="B782" s="344"/>
      <c r="C782" s="275"/>
      <c r="D782" s="259"/>
      <c r="E782" s="259"/>
      <c r="F782" s="260"/>
      <c r="G782" s="260"/>
    </row>
    <row r="783" spans="1:7" ht="30" customHeight="1" x14ac:dyDescent="0.25">
      <c r="A783" s="344"/>
      <c r="B783" s="344"/>
      <c r="C783" s="275" t="s">
        <v>559</v>
      </c>
      <c r="D783" s="259"/>
      <c r="E783" s="259"/>
      <c r="F783" s="260"/>
      <c r="G783" s="260"/>
    </row>
    <row r="784" spans="1:7" x14ac:dyDescent="0.25">
      <c r="A784" s="344"/>
      <c r="B784" s="344"/>
      <c r="C784" s="275"/>
      <c r="D784" s="259"/>
      <c r="E784" s="259"/>
      <c r="F784" s="260"/>
      <c r="G784" s="260"/>
    </row>
    <row r="785" spans="1:7" x14ac:dyDescent="0.25">
      <c r="A785" s="344"/>
      <c r="B785" s="344"/>
      <c r="C785" s="275" t="s">
        <v>560</v>
      </c>
      <c r="D785" s="259"/>
      <c r="E785" s="259"/>
      <c r="F785" s="260"/>
      <c r="G785" s="260"/>
    </row>
    <row r="786" spans="1:7" x14ac:dyDescent="0.25">
      <c r="A786" s="344"/>
      <c r="B786" s="344"/>
      <c r="C786" s="275"/>
      <c r="D786" s="259"/>
      <c r="E786" s="259"/>
      <c r="F786" s="260"/>
      <c r="G786" s="260"/>
    </row>
    <row r="787" spans="1:7" ht="61.2" customHeight="1" x14ac:dyDescent="0.25">
      <c r="A787" s="344"/>
      <c r="B787" s="344"/>
      <c r="C787" s="275" t="s">
        <v>561</v>
      </c>
      <c r="D787" s="259"/>
      <c r="E787" s="259"/>
      <c r="F787" s="260"/>
      <c r="G787" s="260"/>
    </row>
    <row r="788" spans="1:7" x14ac:dyDescent="0.25">
      <c r="A788" s="344"/>
      <c r="B788" s="344"/>
      <c r="C788" s="275"/>
      <c r="D788" s="259"/>
      <c r="E788" s="259"/>
      <c r="F788" s="260"/>
      <c r="G788" s="260"/>
    </row>
    <row r="789" spans="1:7" x14ac:dyDescent="0.25">
      <c r="A789" s="344"/>
      <c r="B789" s="344"/>
      <c r="C789" s="275" t="s">
        <v>562</v>
      </c>
      <c r="D789" s="259"/>
      <c r="E789" s="259"/>
      <c r="F789" s="260"/>
      <c r="G789" s="260"/>
    </row>
    <row r="790" spans="1:7" x14ac:dyDescent="0.25">
      <c r="A790" s="344"/>
      <c r="B790" s="344"/>
      <c r="C790" s="275"/>
      <c r="D790" s="259"/>
      <c r="E790" s="259"/>
      <c r="F790" s="260"/>
      <c r="G790" s="260"/>
    </row>
    <row r="791" spans="1:7" x14ac:dyDescent="0.25">
      <c r="A791" s="344"/>
      <c r="B791" s="344"/>
      <c r="C791" s="275" t="s">
        <v>563</v>
      </c>
      <c r="D791" s="259"/>
      <c r="E791" s="259"/>
      <c r="F791" s="260"/>
      <c r="G791" s="260"/>
    </row>
    <row r="792" spans="1:7" x14ac:dyDescent="0.25">
      <c r="A792" s="344"/>
      <c r="B792" s="344"/>
      <c r="C792" s="275"/>
      <c r="D792" s="259"/>
      <c r="E792" s="259"/>
      <c r="F792" s="260"/>
      <c r="G792" s="260"/>
    </row>
    <row r="793" spans="1:7" x14ac:dyDescent="0.25">
      <c r="A793" s="344"/>
      <c r="B793" s="344"/>
      <c r="C793" s="275" t="s">
        <v>564</v>
      </c>
      <c r="D793" s="259"/>
      <c r="E793" s="259"/>
      <c r="F793" s="260"/>
      <c r="G793" s="260"/>
    </row>
    <row r="794" spans="1:7" x14ac:dyDescent="0.25">
      <c r="A794" s="344"/>
      <c r="B794" s="344"/>
      <c r="C794" s="275"/>
      <c r="D794" s="259"/>
      <c r="E794" s="259"/>
      <c r="F794" s="260"/>
      <c r="G794" s="260"/>
    </row>
    <row r="795" spans="1:7" x14ac:dyDescent="0.25">
      <c r="A795" s="344"/>
      <c r="B795" s="344"/>
      <c r="C795" s="275" t="s">
        <v>565</v>
      </c>
      <c r="D795" s="259"/>
      <c r="E795" s="259"/>
      <c r="F795" s="260"/>
      <c r="G795" s="260"/>
    </row>
    <row r="796" spans="1:7" x14ac:dyDescent="0.25">
      <c r="A796" s="344"/>
      <c r="B796" s="344"/>
      <c r="C796" s="275"/>
      <c r="D796" s="259"/>
      <c r="E796" s="259"/>
      <c r="F796" s="260"/>
      <c r="G796" s="260"/>
    </row>
    <row r="797" spans="1:7" x14ac:dyDescent="0.25">
      <c r="A797" s="344"/>
      <c r="B797" s="344"/>
      <c r="C797" s="275" t="s">
        <v>566</v>
      </c>
      <c r="D797" s="259"/>
      <c r="E797" s="259"/>
      <c r="F797" s="260"/>
      <c r="G797" s="260"/>
    </row>
    <row r="798" spans="1:7" x14ac:dyDescent="0.25">
      <c r="A798" s="344"/>
      <c r="B798" s="344"/>
      <c r="C798" s="275"/>
      <c r="D798" s="259"/>
      <c r="E798" s="259"/>
      <c r="F798" s="260"/>
      <c r="G798" s="260"/>
    </row>
    <row r="799" spans="1:7" x14ac:dyDescent="0.25">
      <c r="A799" s="344"/>
      <c r="B799" s="344"/>
      <c r="C799" s="275" t="s">
        <v>567</v>
      </c>
      <c r="D799" s="259"/>
      <c r="E799" s="259"/>
      <c r="F799" s="260"/>
      <c r="G799" s="260"/>
    </row>
    <row r="800" spans="1:7" x14ac:dyDescent="0.25">
      <c r="A800" s="344"/>
      <c r="B800" s="344"/>
      <c r="C800" s="275"/>
      <c r="D800" s="259"/>
      <c r="E800" s="259"/>
      <c r="F800" s="260"/>
      <c r="G800" s="260"/>
    </row>
    <row r="801" spans="1:7" ht="48.6" customHeight="1" x14ac:dyDescent="0.25">
      <c r="A801" s="344"/>
      <c r="B801" s="344"/>
      <c r="C801" s="275" t="s">
        <v>568</v>
      </c>
      <c r="D801" s="259"/>
      <c r="E801" s="259"/>
      <c r="F801" s="260"/>
      <c r="G801" s="260"/>
    </row>
    <row r="802" spans="1:7" x14ac:dyDescent="0.25">
      <c r="A802" s="344"/>
      <c r="B802" s="344"/>
      <c r="C802" s="275"/>
      <c r="D802" s="259"/>
      <c r="E802" s="259"/>
      <c r="F802" s="260"/>
      <c r="G802" s="260"/>
    </row>
    <row r="803" spans="1:7" x14ac:dyDescent="0.25">
      <c r="A803" s="344"/>
      <c r="B803" s="344"/>
      <c r="C803" s="275" t="s">
        <v>569</v>
      </c>
      <c r="D803" s="259"/>
      <c r="E803" s="259"/>
      <c r="F803" s="260"/>
      <c r="G803" s="260"/>
    </row>
    <row r="804" spans="1:7" x14ac:dyDescent="0.25">
      <c r="A804" s="344"/>
      <c r="B804" s="344"/>
      <c r="C804" s="275"/>
      <c r="D804" s="259"/>
      <c r="E804" s="259"/>
      <c r="F804" s="260"/>
      <c r="G804" s="260"/>
    </row>
    <row r="805" spans="1:7" ht="97.8" customHeight="1" x14ac:dyDescent="0.25">
      <c r="A805" s="344"/>
      <c r="B805" s="344"/>
      <c r="C805" s="275" t="s">
        <v>570</v>
      </c>
      <c r="D805" s="259"/>
      <c r="E805" s="259"/>
      <c r="F805" s="260"/>
      <c r="G805" s="260"/>
    </row>
    <row r="806" spans="1:7" x14ac:dyDescent="0.25">
      <c r="A806" s="344"/>
      <c r="B806" s="344"/>
      <c r="C806" s="275"/>
      <c r="D806" s="259"/>
      <c r="E806" s="259"/>
      <c r="F806" s="260"/>
      <c r="G806" s="260"/>
    </row>
    <row r="807" spans="1:7" x14ac:dyDescent="0.25">
      <c r="A807" s="344"/>
      <c r="B807" s="344"/>
      <c r="C807" s="275" t="s">
        <v>571</v>
      </c>
      <c r="D807" s="259"/>
      <c r="E807" s="259"/>
      <c r="F807" s="260"/>
      <c r="G807" s="260"/>
    </row>
    <row r="808" spans="1:7" x14ac:dyDescent="0.25">
      <c r="A808" s="344"/>
      <c r="B808" s="344"/>
      <c r="C808" s="275"/>
      <c r="D808" s="259"/>
      <c r="E808" s="259"/>
      <c r="F808" s="260"/>
      <c r="G808" s="260"/>
    </row>
    <row r="809" spans="1:7" ht="27.6" x14ac:dyDescent="0.25">
      <c r="A809" s="344"/>
      <c r="B809" s="344"/>
      <c r="C809" s="275" t="s">
        <v>572</v>
      </c>
      <c r="D809" s="259"/>
      <c r="E809" s="259"/>
      <c r="F809" s="260"/>
      <c r="G809" s="260"/>
    </row>
    <row r="810" spans="1:7" x14ac:dyDescent="0.25">
      <c r="A810" s="344"/>
      <c r="B810" s="344"/>
      <c r="C810" s="275"/>
      <c r="D810" s="259"/>
      <c r="E810" s="259"/>
      <c r="F810" s="260"/>
      <c r="G810" s="260"/>
    </row>
    <row r="811" spans="1:7" x14ac:dyDescent="0.25">
      <c r="A811" s="344"/>
      <c r="B811" s="344"/>
      <c r="C811" s="275" t="s">
        <v>573</v>
      </c>
      <c r="D811" s="259"/>
      <c r="E811" s="259"/>
      <c r="F811" s="260"/>
      <c r="G811" s="260"/>
    </row>
    <row r="812" spans="1:7" x14ac:dyDescent="0.25">
      <c r="A812" s="345"/>
      <c r="B812" s="345"/>
      <c r="C812" s="355"/>
      <c r="D812" s="333"/>
      <c r="E812" s="333"/>
      <c r="F812" s="347"/>
      <c r="G812" s="347"/>
    </row>
    <row r="813" spans="1:7" ht="30" customHeight="1" x14ac:dyDescent="0.25">
      <c r="A813" s="348"/>
      <c r="B813" s="348"/>
      <c r="C813" s="350" t="s">
        <v>574</v>
      </c>
      <c r="D813" s="337"/>
      <c r="E813" s="337"/>
      <c r="F813" s="356"/>
      <c r="G813" s="356"/>
    </row>
    <row r="814" spans="1:7" x14ac:dyDescent="0.25">
      <c r="A814" s="344"/>
      <c r="B814" s="344"/>
      <c r="C814" s="275"/>
      <c r="D814" s="259"/>
      <c r="E814" s="259"/>
      <c r="F814" s="260"/>
      <c r="G814" s="260"/>
    </row>
    <row r="815" spans="1:7" x14ac:dyDescent="0.25">
      <c r="A815" s="344"/>
      <c r="B815" s="344"/>
      <c r="C815" s="275" t="s">
        <v>575</v>
      </c>
      <c r="D815" s="259"/>
      <c r="E815" s="259"/>
      <c r="F815" s="260"/>
      <c r="G815" s="260"/>
    </row>
    <row r="816" spans="1:7" x14ac:dyDescent="0.25">
      <c r="A816" s="344"/>
      <c r="B816" s="344"/>
      <c r="C816" s="275"/>
      <c r="D816" s="259"/>
      <c r="E816" s="259"/>
      <c r="F816" s="260"/>
      <c r="G816" s="260"/>
    </row>
    <row r="817" spans="1:7" ht="94.8" customHeight="1" x14ac:dyDescent="0.25">
      <c r="A817" s="344"/>
      <c r="B817" s="344"/>
      <c r="C817" s="275" t="s">
        <v>576</v>
      </c>
      <c r="D817" s="259"/>
      <c r="E817" s="259"/>
      <c r="F817" s="260"/>
      <c r="G817" s="260"/>
    </row>
    <row r="818" spans="1:7" x14ac:dyDescent="0.25">
      <c r="A818" s="344"/>
      <c r="B818" s="344"/>
      <c r="C818" s="275"/>
      <c r="D818" s="259"/>
      <c r="E818" s="259"/>
      <c r="F818" s="260"/>
      <c r="G818" s="260"/>
    </row>
    <row r="819" spans="1:7" x14ac:dyDescent="0.25">
      <c r="A819" s="344"/>
      <c r="B819" s="344"/>
      <c r="C819" s="275" t="s">
        <v>577</v>
      </c>
      <c r="D819" s="259"/>
      <c r="E819" s="259"/>
      <c r="F819" s="260"/>
      <c r="G819" s="260"/>
    </row>
    <row r="820" spans="1:7" x14ac:dyDescent="0.25">
      <c r="A820" s="344"/>
      <c r="B820" s="344"/>
      <c r="C820" s="275"/>
      <c r="D820" s="259"/>
      <c r="E820" s="259"/>
      <c r="F820" s="260"/>
      <c r="G820" s="260"/>
    </row>
    <row r="821" spans="1:7" x14ac:dyDescent="0.25">
      <c r="A821" s="344"/>
      <c r="B821" s="344"/>
      <c r="C821" s="275" t="s">
        <v>578</v>
      </c>
      <c r="D821" s="259"/>
      <c r="E821" s="259"/>
      <c r="F821" s="260"/>
      <c r="G821" s="260"/>
    </row>
    <row r="822" spans="1:7" x14ac:dyDescent="0.25">
      <c r="A822" s="344"/>
      <c r="B822" s="344"/>
      <c r="C822" s="275"/>
      <c r="D822" s="259"/>
      <c r="E822" s="259"/>
      <c r="F822" s="260"/>
      <c r="G822" s="260"/>
    </row>
    <row r="823" spans="1:7" x14ac:dyDescent="0.25">
      <c r="A823" s="344"/>
      <c r="B823" s="344"/>
      <c r="C823" s="275" t="s">
        <v>579</v>
      </c>
      <c r="D823" s="259"/>
      <c r="E823" s="259"/>
      <c r="F823" s="260"/>
      <c r="G823" s="260"/>
    </row>
    <row r="824" spans="1:7" x14ac:dyDescent="0.25">
      <c r="A824" s="344"/>
      <c r="B824" s="344"/>
      <c r="C824" s="275"/>
      <c r="D824" s="259"/>
      <c r="E824" s="259"/>
      <c r="F824" s="260"/>
      <c r="G824" s="260"/>
    </row>
    <row r="825" spans="1:7" ht="50.4" customHeight="1" x14ac:dyDescent="0.25">
      <c r="A825" s="344"/>
      <c r="B825" s="344"/>
      <c r="C825" s="275" t="s">
        <v>580</v>
      </c>
      <c r="D825" s="259"/>
      <c r="E825" s="259"/>
      <c r="F825" s="260"/>
      <c r="G825" s="260"/>
    </row>
    <row r="826" spans="1:7" x14ac:dyDescent="0.25">
      <c r="A826" s="344"/>
      <c r="B826" s="344"/>
      <c r="C826" s="275"/>
      <c r="D826" s="259"/>
      <c r="E826" s="259"/>
      <c r="F826" s="260"/>
      <c r="G826" s="260"/>
    </row>
    <row r="827" spans="1:7" x14ac:dyDescent="0.25">
      <c r="A827" s="344"/>
      <c r="B827" s="344"/>
      <c r="C827" s="275" t="s">
        <v>581</v>
      </c>
      <c r="D827" s="259"/>
      <c r="E827" s="259"/>
      <c r="F827" s="260"/>
      <c r="G827" s="260"/>
    </row>
    <row r="828" spans="1:7" x14ac:dyDescent="0.25">
      <c r="A828" s="344"/>
      <c r="B828" s="344"/>
      <c r="C828" s="275"/>
      <c r="D828" s="259"/>
      <c r="E828" s="259"/>
      <c r="F828" s="260"/>
      <c r="G828" s="260"/>
    </row>
    <row r="829" spans="1:7" ht="48.6" customHeight="1" x14ac:dyDescent="0.25">
      <c r="A829" s="344"/>
      <c r="B829" s="344"/>
      <c r="C829" s="275" t="s">
        <v>582</v>
      </c>
      <c r="D829" s="259"/>
      <c r="E829" s="259"/>
      <c r="F829" s="260"/>
      <c r="G829" s="260"/>
    </row>
    <row r="830" spans="1:7" x14ac:dyDescent="0.25">
      <c r="A830" s="344"/>
      <c r="B830" s="344"/>
      <c r="C830" s="275"/>
      <c r="D830" s="259"/>
      <c r="E830" s="259"/>
      <c r="F830" s="260"/>
      <c r="G830" s="260"/>
    </row>
    <row r="831" spans="1:7" x14ac:dyDescent="0.25">
      <c r="A831" s="344"/>
      <c r="B831" s="344"/>
      <c r="C831" s="275" t="s">
        <v>583</v>
      </c>
      <c r="D831" s="259"/>
      <c r="E831" s="259"/>
      <c r="F831" s="260"/>
      <c r="G831" s="260"/>
    </row>
    <row r="832" spans="1:7" x14ac:dyDescent="0.25">
      <c r="A832" s="344"/>
      <c r="B832" s="344"/>
      <c r="C832" s="275"/>
      <c r="D832" s="259"/>
      <c r="E832" s="259"/>
      <c r="F832" s="260"/>
      <c r="G832" s="260"/>
    </row>
    <row r="833" spans="1:7" ht="27.6" x14ac:dyDescent="0.25">
      <c r="A833" s="344"/>
      <c r="B833" s="344"/>
      <c r="C833" s="275" t="s">
        <v>584</v>
      </c>
      <c r="D833" s="259"/>
      <c r="E833" s="259"/>
      <c r="F833" s="260"/>
      <c r="G833" s="260"/>
    </row>
    <row r="834" spans="1:7" x14ac:dyDescent="0.25">
      <c r="A834" s="344"/>
      <c r="B834" s="344"/>
      <c r="C834" s="275"/>
      <c r="D834" s="259"/>
      <c r="E834" s="259"/>
      <c r="F834" s="260"/>
      <c r="G834" s="260"/>
    </row>
    <row r="835" spans="1:7" x14ac:dyDescent="0.25">
      <c r="A835" s="344"/>
      <c r="B835" s="344"/>
      <c r="C835" s="275" t="s">
        <v>585</v>
      </c>
      <c r="D835" s="259"/>
      <c r="E835" s="259"/>
      <c r="F835" s="260"/>
      <c r="G835" s="260"/>
    </row>
    <row r="836" spans="1:7" x14ac:dyDescent="0.25">
      <c r="A836" s="344"/>
      <c r="B836" s="344"/>
      <c r="C836" s="275"/>
      <c r="D836" s="259"/>
      <c r="E836" s="259"/>
      <c r="F836" s="260"/>
      <c r="G836" s="260"/>
    </row>
    <row r="837" spans="1:7" x14ac:dyDescent="0.25">
      <c r="A837" s="344"/>
      <c r="B837" s="344"/>
      <c r="C837" s="275" t="s">
        <v>586</v>
      </c>
      <c r="D837" s="259"/>
      <c r="E837" s="259"/>
      <c r="F837" s="260"/>
      <c r="G837" s="260"/>
    </row>
    <row r="838" spans="1:7" x14ac:dyDescent="0.25">
      <c r="A838" s="344"/>
      <c r="B838" s="344"/>
      <c r="C838" s="275"/>
      <c r="D838" s="259"/>
      <c r="E838" s="259"/>
      <c r="F838" s="260"/>
      <c r="G838" s="260"/>
    </row>
    <row r="839" spans="1:7" ht="27.6" x14ac:dyDescent="0.25">
      <c r="A839" s="344"/>
      <c r="B839" s="344"/>
      <c r="C839" s="275" t="s">
        <v>587</v>
      </c>
      <c r="D839" s="259"/>
      <c r="E839" s="259"/>
      <c r="F839" s="260"/>
      <c r="G839" s="260"/>
    </row>
    <row r="840" spans="1:7" x14ac:dyDescent="0.25">
      <c r="A840" s="344"/>
      <c r="B840" s="344"/>
      <c r="C840" s="275"/>
      <c r="D840" s="259"/>
      <c r="E840" s="259"/>
      <c r="F840" s="260"/>
      <c r="G840" s="260"/>
    </row>
    <row r="841" spans="1:7" ht="106.8" customHeight="1" x14ac:dyDescent="0.25">
      <c r="A841" s="344"/>
      <c r="B841" s="344"/>
      <c r="C841" s="275" t="s">
        <v>588</v>
      </c>
      <c r="D841" s="259"/>
      <c r="E841" s="259"/>
      <c r="F841" s="260"/>
      <c r="G841" s="260"/>
    </row>
    <row r="842" spans="1:7" x14ac:dyDescent="0.25">
      <c r="A842" s="344"/>
      <c r="B842" s="344"/>
      <c r="C842" s="275"/>
      <c r="D842" s="259"/>
      <c r="E842" s="259"/>
      <c r="F842" s="260"/>
      <c r="G842" s="260"/>
    </row>
    <row r="843" spans="1:7" x14ac:dyDescent="0.25">
      <c r="A843" s="344"/>
      <c r="B843" s="344"/>
      <c r="C843" s="275" t="s">
        <v>589</v>
      </c>
      <c r="D843" s="259"/>
      <c r="E843" s="259"/>
      <c r="F843" s="260"/>
      <c r="G843" s="260"/>
    </row>
    <row r="844" spans="1:7" x14ac:dyDescent="0.25">
      <c r="A844" s="344"/>
      <c r="B844" s="344"/>
      <c r="C844" s="275"/>
      <c r="D844" s="259"/>
      <c r="E844" s="259"/>
      <c r="F844" s="260"/>
      <c r="G844" s="260"/>
    </row>
    <row r="845" spans="1:7" x14ac:dyDescent="0.25">
      <c r="A845" s="344"/>
      <c r="B845" s="344"/>
      <c r="C845" s="275" t="s">
        <v>590</v>
      </c>
      <c r="D845" s="259"/>
      <c r="E845" s="259"/>
      <c r="F845" s="260"/>
      <c r="G845" s="260"/>
    </row>
    <row r="846" spans="1:7" x14ac:dyDescent="0.25">
      <c r="A846" s="344"/>
      <c r="B846" s="344"/>
      <c r="C846" s="275"/>
      <c r="D846" s="259"/>
      <c r="E846" s="259"/>
      <c r="F846" s="260"/>
      <c r="G846" s="260"/>
    </row>
    <row r="847" spans="1:7" x14ac:dyDescent="0.25">
      <c r="A847" s="344"/>
      <c r="B847" s="344"/>
      <c r="C847" s="275" t="s">
        <v>591</v>
      </c>
      <c r="D847" s="259"/>
      <c r="E847" s="259"/>
      <c r="F847" s="260"/>
      <c r="G847" s="260"/>
    </row>
    <row r="848" spans="1:7" x14ac:dyDescent="0.25">
      <c r="A848" s="344"/>
      <c r="B848" s="344"/>
      <c r="C848" s="275"/>
      <c r="D848" s="259"/>
      <c r="E848" s="259"/>
      <c r="F848" s="260"/>
      <c r="G848" s="260"/>
    </row>
    <row r="849" spans="1:7" ht="33.6" customHeight="1" x14ac:dyDescent="0.25">
      <c r="A849" s="344"/>
      <c r="B849" s="344"/>
      <c r="C849" s="275" t="s">
        <v>592</v>
      </c>
      <c r="D849" s="259"/>
      <c r="E849" s="259"/>
      <c r="F849" s="260"/>
      <c r="G849" s="260"/>
    </row>
    <row r="850" spans="1:7" x14ac:dyDescent="0.25">
      <c r="A850" s="344"/>
      <c r="B850" s="344"/>
      <c r="C850" s="275"/>
      <c r="D850" s="259"/>
      <c r="E850" s="259"/>
      <c r="F850" s="260"/>
      <c r="G850" s="260"/>
    </row>
    <row r="851" spans="1:7" x14ac:dyDescent="0.25">
      <c r="A851" s="344"/>
      <c r="B851" s="344"/>
      <c r="C851" s="275" t="s">
        <v>593</v>
      </c>
      <c r="D851" s="259"/>
      <c r="E851" s="259"/>
      <c r="F851" s="260"/>
      <c r="G851" s="260"/>
    </row>
    <row r="852" spans="1:7" x14ac:dyDescent="0.25">
      <c r="A852" s="344"/>
      <c r="B852" s="344"/>
      <c r="C852" s="275"/>
      <c r="D852" s="259"/>
      <c r="E852" s="259"/>
      <c r="F852" s="260"/>
      <c r="G852" s="260"/>
    </row>
    <row r="853" spans="1:7" ht="30" customHeight="1" x14ac:dyDescent="0.25">
      <c r="A853" s="344"/>
      <c r="B853" s="344"/>
      <c r="C853" s="275" t="s">
        <v>594</v>
      </c>
      <c r="D853" s="259"/>
      <c r="E853" s="259"/>
      <c r="F853" s="260"/>
      <c r="G853" s="260"/>
    </row>
    <row r="854" spans="1:7" x14ac:dyDescent="0.25">
      <c r="A854" s="344"/>
      <c r="B854" s="344"/>
      <c r="C854" s="275"/>
      <c r="D854" s="259"/>
      <c r="E854" s="259"/>
      <c r="F854" s="260"/>
      <c r="G854" s="260"/>
    </row>
    <row r="855" spans="1:7" x14ac:dyDescent="0.25">
      <c r="A855" s="344"/>
      <c r="B855" s="344"/>
      <c r="C855" s="275" t="s">
        <v>595</v>
      </c>
      <c r="D855" s="259"/>
      <c r="E855" s="259"/>
      <c r="F855" s="260"/>
      <c r="G855" s="260"/>
    </row>
    <row r="856" spans="1:7" x14ac:dyDescent="0.25">
      <c r="A856" s="344"/>
      <c r="B856" s="344"/>
      <c r="C856" s="275"/>
      <c r="D856" s="259"/>
      <c r="E856" s="259"/>
      <c r="F856" s="260"/>
      <c r="G856" s="260"/>
    </row>
    <row r="857" spans="1:7" x14ac:dyDescent="0.25">
      <c r="A857" s="344"/>
      <c r="B857" s="344"/>
      <c r="C857" s="275" t="s">
        <v>596</v>
      </c>
      <c r="D857" s="259"/>
      <c r="E857" s="259"/>
      <c r="F857" s="260"/>
      <c r="G857" s="260"/>
    </row>
    <row r="858" spans="1:7" x14ac:dyDescent="0.25">
      <c r="A858" s="344"/>
      <c r="B858" s="344"/>
      <c r="C858" s="275"/>
      <c r="D858" s="259"/>
      <c r="E858" s="259"/>
      <c r="F858" s="260"/>
      <c r="G858" s="260"/>
    </row>
    <row r="859" spans="1:7" x14ac:dyDescent="0.25">
      <c r="A859" s="344"/>
      <c r="B859" s="344"/>
      <c r="C859" s="275" t="s">
        <v>597</v>
      </c>
      <c r="D859" s="259"/>
      <c r="E859" s="259"/>
      <c r="F859" s="260"/>
      <c r="G859" s="260"/>
    </row>
    <row r="860" spans="1:7" x14ac:dyDescent="0.25">
      <c r="A860" s="344"/>
      <c r="B860" s="344"/>
      <c r="C860" s="275"/>
      <c r="D860" s="259"/>
      <c r="E860" s="259"/>
      <c r="F860" s="260"/>
      <c r="G860" s="260"/>
    </row>
    <row r="861" spans="1:7" ht="27.6" x14ac:dyDescent="0.25">
      <c r="A861" s="344"/>
      <c r="B861" s="344"/>
      <c r="C861" s="275" t="s">
        <v>598</v>
      </c>
      <c r="D861" s="259"/>
      <c r="E861" s="259"/>
      <c r="F861" s="260"/>
      <c r="G861" s="260"/>
    </row>
    <row r="862" spans="1:7" x14ac:dyDescent="0.25">
      <c r="A862" s="344"/>
      <c r="B862" s="344"/>
      <c r="C862" s="275"/>
      <c r="D862" s="259"/>
      <c r="E862" s="259"/>
      <c r="F862" s="260"/>
      <c r="G862" s="260"/>
    </row>
    <row r="863" spans="1:7" ht="49.8" customHeight="1" x14ac:dyDescent="0.25">
      <c r="A863" s="344"/>
      <c r="B863" s="344"/>
      <c r="C863" s="275" t="s">
        <v>599</v>
      </c>
      <c r="D863" s="259"/>
      <c r="E863" s="259"/>
      <c r="F863" s="260"/>
      <c r="G863" s="260"/>
    </row>
    <row r="864" spans="1:7" x14ac:dyDescent="0.25">
      <c r="A864" s="344"/>
      <c r="B864" s="344"/>
      <c r="C864" s="275"/>
      <c r="D864" s="259"/>
      <c r="E864" s="259"/>
      <c r="F864" s="260"/>
      <c r="G864" s="260"/>
    </row>
    <row r="865" spans="1:7" x14ac:dyDescent="0.25">
      <c r="A865" s="344"/>
      <c r="B865" s="344"/>
      <c r="C865" s="275" t="s">
        <v>95</v>
      </c>
      <c r="D865" s="259"/>
      <c r="E865" s="259"/>
      <c r="F865" s="260"/>
      <c r="G865" s="260"/>
    </row>
    <row r="866" spans="1:7" x14ac:dyDescent="0.25">
      <c r="A866" s="344"/>
      <c r="B866" s="344"/>
      <c r="C866" s="275"/>
      <c r="D866" s="259"/>
      <c r="E866" s="259"/>
      <c r="F866" s="260"/>
      <c r="G866" s="260"/>
    </row>
    <row r="867" spans="1:7" x14ac:dyDescent="0.25">
      <c r="A867" s="344"/>
      <c r="B867" s="344"/>
      <c r="C867" s="275" t="s">
        <v>600</v>
      </c>
      <c r="D867" s="259"/>
      <c r="E867" s="259"/>
      <c r="F867" s="260"/>
      <c r="G867" s="260"/>
    </row>
    <row r="868" spans="1:7" x14ac:dyDescent="0.25">
      <c r="A868" s="344"/>
      <c r="B868" s="344"/>
      <c r="C868" s="275"/>
      <c r="D868" s="259"/>
      <c r="E868" s="259"/>
      <c r="F868" s="260"/>
      <c r="G868" s="260"/>
    </row>
    <row r="869" spans="1:7" x14ac:dyDescent="0.25">
      <c r="A869" s="344">
        <v>90</v>
      </c>
      <c r="B869" s="344"/>
      <c r="C869" s="275" t="s">
        <v>601</v>
      </c>
      <c r="D869" s="259" t="s">
        <v>44</v>
      </c>
      <c r="E869" s="259">
        <v>25</v>
      </c>
      <c r="F869" s="260"/>
      <c r="G869" s="260"/>
    </row>
    <row r="870" spans="1:7" x14ac:dyDescent="0.25">
      <c r="A870" s="344"/>
      <c r="B870" s="344"/>
      <c r="C870" s="275"/>
      <c r="D870" s="259"/>
      <c r="E870" s="259"/>
      <c r="F870" s="260"/>
      <c r="G870" s="260"/>
    </row>
    <row r="871" spans="1:7" x14ac:dyDescent="0.25">
      <c r="A871" s="344">
        <v>91</v>
      </c>
      <c r="B871" s="344"/>
      <c r="C871" s="275" t="s">
        <v>602</v>
      </c>
      <c r="D871" s="259" t="s">
        <v>45</v>
      </c>
      <c r="E871" s="259">
        <v>16</v>
      </c>
      <c r="F871" s="260"/>
      <c r="G871" s="260"/>
    </row>
    <row r="872" spans="1:7" x14ac:dyDescent="0.25">
      <c r="A872" s="344"/>
      <c r="B872" s="344"/>
      <c r="C872" s="275"/>
      <c r="D872" s="259"/>
      <c r="E872" s="259"/>
      <c r="F872" s="260"/>
      <c r="G872" s="260"/>
    </row>
    <row r="873" spans="1:7" x14ac:dyDescent="0.25">
      <c r="A873" s="344">
        <v>92</v>
      </c>
      <c r="B873" s="344"/>
      <c r="C873" s="275" t="s">
        <v>603</v>
      </c>
      <c r="D873" s="259" t="s">
        <v>45</v>
      </c>
      <c r="E873" s="259">
        <v>4</v>
      </c>
      <c r="F873" s="260"/>
      <c r="G873" s="260"/>
    </row>
    <row r="874" spans="1:7" x14ac:dyDescent="0.25">
      <c r="A874" s="344"/>
      <c r="B874" s="344"/>
      <c r="C874" s="275"/>
      <c r="D874" s="259"/>
      <c r="E874" s="259"/>
      <c r="F874" s="260"/>
      <c r="G874" s="260"/>
    </row>
    <row r="875" spans="1:7" x14ac:dyDescent="0.25">
      <c r="A875" s="344">
        <v>93</v>
      </c>
      <c r="B875" s="344"/>
      <c r="C875" s="275" t="s">
        <v>604</v>
      </c>
      <c r="D875" s="259" t="s">
        <v>45</v>
      </c>
      <c r="E875" s="259">
        <v>4</v>
      </c>
      <c r="F875" s="260"/>
      <c r="G875" s="260"/>
    </row>
    <row r="876" spans="1:7" x14ac:dyDescent="0.25">
      <c r="A876" s="344"/>
      <c r="B876" s="344"/>
      <c r="C876" s="275"/>
      <c r="D876" s="259"/>
      <c r="E876" s="259"/>
      <c r="F876" s="260"/>
      <c r="G876" s="260"/>
    </row>
    <row r="877" spans="1:7" x14ac:dyDescent="0.25">
      <c r="A877" s="344">
        <v>94</v>
      </c>
      <c r="B877" s="344"/>
      <c r="C877" s="275" t="s">
        <v>605</v>
      </c>
      <c r="D877" s="259" t="s">
        <v>44</v>
      </c>
      <c r="E877" s="259">
        <v>4</v>
      </c>
      <c r="F877" s="260"/>
      <c r="G877" s="260"/>
    </row>
    <row r="878" spans="1:7" x14ac:dyDescent="0.25">
      <c r="A878" s="344"/>
      <c r="B878" s="344"/>
      <c r="C878" s="275"/>
      <c r="D878" s="259"/>
      <c r="E878" s="259"/>
      <c r="F878" s="260"/>
      <c r="G878" s="260"/>
    </row>
    <row r="879" spans="1:7" x14ac:dyDescent="0.25">
      <c r="A879" s="344">
        <v>95</v>
      </c>
      <c r="B879" s="344"/>
      <c r="C879" s="275" t="s">
        <v>606</v>
      </c>
      <c r="D879" s="259" t="s">
        <v>45</v>
      </c>
      <c r="E879" s="259">
        <v>4</v>
      </c>
      <c r="F879" s="260"/>
      <c r="G879" s="260"/>
    </row>
    <row r="880" spans="1:7" x14ac:dyDescent="0.25">
      <c r="A880" s="344"/>
      <c r="B880" s="344"/>
      <c r="C880" s="275"/>
      <c r="D880" s="259"/>
      <c r="E880" s="259"/>
      <c r="F880" s="260"/>
      <c r="G880" s="260"/>
    </row>
    <row r="881" spans="1:7" x14ac:dyDescent="0.25">
      <c r="A881" s="344">
        <v>96</v>
      </c>
      <c r="B881" s="344"/>
      <c r="C881" s="275" t="s">
        <v>607</v>
      </c>
      <c r="D881" s="259" t="s">
        <v>45</v>
      </c>
      <c r="E881" s="259">
        <v>4</v>
      </c>
      <c r="F881" s="260"/>
      <c r="G881" s="260"/>
    </row>
    <row r="882" spans="1:7" x14ac:dyDescent="0.25">
      <c r="A882" s="344"/>
      <c r="B882" s="344"/>
      <c r="C882" s="275"/>
      <c r="D882" s="259"/>
      <c r="E882" s="259"/>
      <c r="F882" s="260"/>
      <c r="G882" s="260"/>
    </row>
    <row r="883" spans="1:7" x14ac:dyDescent="0.25">
      <c r="A883" s="344"/>
      <c r="B883" s="344"/>
      <c r="C883" s="275" t="s">
        <v>608</v>
      </c>
      <c r="D883" s="259"/>
      <c r="E883" s="259"/>
      <c r="F883" s="260"/>
      <c r="G883" s="260"/>
    </row>
    <row r="884" spans="1:7" x14ac:dyDescent="0.25">
      <c r="A884" s="344"/>
      <c r="B884" s="344"/>
      <c r="C884" s="275"/>
      <c r="D884" s="259"/>
      <c r="E884" s="259"/>
      <c r="F884" s="260"/>
      <c r="G884" s="260"/>
    </row>
    <row r="885" spans="1:7" x14ac:dyDescent="0.25">
      <c r="A885" s="344"/>
      <c r="B885" s="344"/>
      <c r="C885" s="275" t="s">
        <v>609</v>
      </c>
      <c r="D885" s="259"/>
      <c r="E885" s="259"/>
      <c r="F885" s="260"/>
      <c r="G885" s="260"/>
    </row>
    <row r="886" spans="1:7" x14ac:dyDescent="0.25">
      <c r="A886" s="344"/>
      <c r="B886" s="344"/>
      <c r="C886" s="275"/>
      <c r="D886" s="259"/>
      <c r="E886" s="259"/>
      <c r="F886" s="260"/>
      <c r="G886" s="260"/>
    </row>
    <row r="887" spans="1:7" ht="16.2" x14ac:dyDescent="0.25">
      <c r="A887" s="344">
        <v>97</v>
      </c>
      <c r="B887" s="344"/>
      <c r="C887" s="275" t="s">
        <v>610</v>
      </c>
      <c r="D887" s="259" t="s">
        <v>946</v>
      </c>
      <c r="E887" s="259">
        <v>18</v>
      </c>
      <c r="F887" s="260"/>
      <c r="G887" s="260"/>
    </row>
    <row r="888" spans="1:7" x14ac:dyDescent="0.25">
      <c r="A888" s="345"/>
      <c r="B888" s="345"/>
      <c r="C888" s="355"/>
      <c r="D888" s="333"/>
      <c r="E888" s="333"/>
      <c r="F888" s="347"/>
      <c r="G888" s="347"/>
    </row>
    <row r="889" spans="1:7" ht="16.2" x14ac:dyDescent="0.25">
      <c r="A889" s="348">
        <v>98</v>
      </c>
      <c r="B889" s="348"/>
      <c r="C889" s="350" t="s">
        <v>611</v>
      </c>
      <c r="D889" s="337" t="s">
        <v>948</v>
      </c>
      <c r="E889" s="337">
        <v>59</v>
      </c>
      <c r="F889" s="356"/>
      <c r="G889" s="356"/>
    </row>
    <row r="890" spans="1:7" x14ac:dyDescent="0.25">
      <c r="A890" s="344"/>
      <c r="B890" s="344"/>
      <c r="C890" s="275"/>
      <c r="D890" s="259"/>
      <c r="E890" s="259"/>
      <c r="F890" s="260"/>
      <c r="G890" s="260"/>
    </row>
    <row r="891" spans="1:7" ht="27.6" x14ac:dyDescent="0.25">
      <c r="A891" s="344">
        <v>100</v>
      </c>
      <c r="B891" s="344"/>
      <c r="C891" s="275" t="s">
        <v>612</v>
      </c>
      <c r="D891" s="259" t="s">
        <v>948</v>
      </c>
      <c r="E891" s="259">
        <v>22</v>
      </c>
      <c r="F891" s="260"/>
      <c r="G891" s="260"/>
    </row>
    <row r="892" spans="1:7" x14ac:dyDescent="0.25">
      <c r="A892" s="344"/>
      <c r="B892" s="344"/>
      <c r="C892" s="275"/>
      <c r="D892" s="259"/>
      <c r="E892" s="259"/>
      <c r="F892" s="260"/>
      <c r="G892" s="260"/>
    </row>
    <row r="893" spans="1:7" ht="16.2" x14ac:dyDescent="0.25">
      <c r="A893" s="344">
        <v>101</v>
      </c>
      <c r="B893" s="344"/>
      <c r="C893" s="275" t="s">
        <v>613</v>
      </c>
      <c r="D893" s="259" t="s">
        <v>948</v>
      </c>
      <c r="E893" s="259">
        <v>81</v>
      </c>
      <c r="F893" s="260"/>
      <c r="G893" s="260"/>
    </row>
    <row r="894" spans="1:7" x14ac:dyDescent="0.25">
      <c r="A894" s="344"/>
      <c r="B894" s="344"/>
      <c r="C894" s="275"/>
      <c r="D894" s="259"/>
      <c r="E894" s="259"/>
      <c r="F894" s="260"/>
      <c r="G894" s="260"/>
    </row>
    <row r="895" spans="1:7" ht="16.2" x14ac:dyDescent="0.25">
      <c r="A895" s="344">
        <v>102</v>
      </c>
      <c r="B895" s="344"/>
      <c r="C895" s="275" t="s">
        <v>614</v>
      </c>
      <c r="D895" s="259" t="s">
        <v>948</v>
      </c>
      <c r="E895" s="259">
        <v>81</v>
      </c>
      <c r="F895" s="260"/>
      <c r="G895" s="260"/>
    </row>
    <row r="896" spans="1:7" x14ac:dyDescent="0.25">
      <c r="A896" s="344"/>
      <c r="B896" s="344"/>
      <c r="C896" s="275"/>
      <c r="D896" s="259"/>
      <c r="E896" s="259"/>
      <c r="F896" s="260"/>
      <c r="G896" s="260"/>
    </row>
    <row r="897" spans="1:7" ht="27.6" x14ac:dyDescent="0.25">
      <c r="A897" s="344">
        <v>103</v>
      </c>
      <c r="B897" s="344"/>
      <c r="C897" s="275" t="s">
        <v>615</v>
      </c>
      <c r="D897" s="259" t="s">
        <v>946</v>
      </c>
      <c r="E897" s="259">
        <v>9</v>
      </c>
      <c r="F897" s="260"/>
      <c r="G897" s="260"/>
    </row>
    <row r="898" spans="1:7" x14ac:dyDescent="0.25">
      <c r="A898" s="344"/>
      <c r="B898" s="344"/>
      <c r="C898" s="275"/>
      <c r="D898" s="259"/>
      <c r="E898" s="259"/>
      <c r="F898" s="260"/>
      <c r="G898" s="260"/>
    </row>
    <row r="899" spans="1:7" ht="27.6" x14ac:dyDescent="0.25">
      <c r="A899" s="344">
        <v>104</v>
      </c>
      <c r="B899" s="344"/>
      <c r="C899" s="275" t="s">
        <v>616</v>
      </c>
      <c r="D899" s="259" t="s">
        <v>946</v>
      </c>
      <c r="E899" s="259">
        <v>2</v>
      </c>
      <c r="F899" s="260"/>
      <c r="G899" s="260"/>
    </row>
    <row r="900" spans="1:7" x14ac:dyDescent="0.25">
      <c r="A900" s="344"/>
      <c r="B900" s="344"/>
      <c r="C900" s="275"/>
      <c r="D900" s="259"/>
      <c r="E900" s="259"/>
      <c r="F900" s="260"/>
      <c r="G900" s="260"/>
    </row>
    <row r="901" spans="1:7" ht="53.4" customHeight="1" x14ac:dyDescent="0.25">
      <c r="A901" s="344">
        <v>105</v>
      </c>
      <c r="B901" s="344"/>
      <c r="C901" s="275" t="s">
        <v>617</v>
      </c>
      <c r="D901" s="259" t="s">
        <v>946</v>
      </c>
      <c r="E901" s="259">
        <v>7</v>
      </c>
      <c r="F901" s="260"/>
      <c r="G901" s="260"/>
    </row>
    <row r="902" spans="1:7" x14ac:dyDescent="0.25">
      <c r="A902" s="344"/>
      <c r="B902" s="344"/>
      <c r="C902" s="275"/>
      <c r="D902" s="259"/>
      <c r="E902" s="259"/>
      <c r="F902" s="260"/>
      <c r="G902" s="260"/>
    </row>
    <row r="903" spans="1:7" ht="27.6" x14ac:dyDescent="0.25">
      <c r="A903" s="344">
        <v>106</v>
      </c>
      <c r="B903" s="344"/>
      <c r="C903" s="275" t="s">
        <v>618</v>
      </c>
      <c r="D903" s="259" t="s">
        <v>946</v>
      </c>
      <c r="E903" s="259">
        <v>16</v>
      </c>
      <c r="F903" s="260"/>
      <c r="G903" s="260"/>
    </row>
    <row r="904" spans="1:7" x14ac:dyDescent="0.25">
      <c r="A904" s="344"/>
      <c r="B904" s="344"/>
      <c r="C904" s="275"/>
      <c r="D904" s="259"/>
      <c r="E904" s="259"/>
      <c r="F904" s="260"/>
      <c r="G904" s="260"/>
    </row>
    <row r="905" spans="1:7" x14ac:dyDescent="0.25">
      <c r="A905" s="344">
        <v>107</v>
      </c>
      <c r="B905" s="344"/>
      <c r="C905" s="275" t="s">
        <v>373</v>
      </c>
      <c r="D905" s="259" t="s">
        <v>52</v>
      </c>
      <c r="E905" s="259">
        <v>1</v>
      </c>
      <c r="F905" s="260"/>
      <c r="G905" s="260"/>
    </row>
    <row r="906" spans="1:7" x14ac:dyDescent="0.25">
      <c r="A906" s="344"/>
      <c r="B906" s="344"/>
      <c r="C906" s="275"/>
      <c r="D906" s="259"/>
      <c r="E906" s="259"/>
      <c r="F906" s="260"/>
      <c r="G906" s="260"/>
    </row>
    <row r="907" spans="1:7" x14ac:dyDescent="0.25">
      <c r="A907" s="344"/>
      <c r="B907" s="344"/>
      <c r="C907" s="275" t="s">
        <v>104</v>
      </c>
      <c r="D907" s="259" t="s">
        <v>165</v>
      </c>
      <c r="E907" s="259">
        <v>0</v>
      </c>
      <c r="F907" s="260"/>
      <c r="G907" s="260"/>
    </row>
    <row r="908" spans="1:7" x14ac:dyDescent="0.25">
      <c r="A908" s="344"/>
      <c r="B908" s="344"/>
      <c r="C908" s="275"/>
      <c r="D908" s="259"/>
      <c r="E908" s="259"/>
      <c r="F908" s="260"/>
      <c r="G908" s="260"/>
    </row>
    <row r="909" spans="1:7" x14ac:dyDescent="0.25">
      <c r="A909" s="344">
        <v>108</v>
      </c>
      <c r="B909" s="344"/>
      <c r="C909" s="275" t="s">
        <v>619</v>
      </c>
      <c r="D909" s="259" t="s">
        <v>44</v>
      </c>
      <c r="E909" s="259">
        <v>7</v>
      </c>
      <c r="F909" s="260"/>
      <c r="G909" s="260"/>
    </row>
    <row r="910" spans="1:7" x14ac:dyDescent="0.25">
      <c r="A910" s="344"/>
      <c r="B910" s="344"/>
      <c r="C910" s="275"/>
      <c r="D910" s="259"/>
      <c r="E910" s="259"/>
      <c r="F910" s="260"/>
      <c r="G910" s="260"/>
    </row>
    <row r="911" spans="1:7" x14ac:dyDescent="0.25">
      <c r="A911" s="344">
        <v>109</v>
      </c>
      <c r="B911" s="344"/>
      <c r="C911" s="275" t="s">
        <v>620</v>
      </c>
      <c r="D911" s="259" t="s">
        <v>44</v>
      </c>
      <c r="E911" s="259">
        <v>21</v>
      </c>
      <c r="F911" s="260"/>
      <c r="G911" s="260"/>
    </row>
    <row r="912" spans="1:7" x14ac:dyDescent="0.25">
      <c r="A912" s="344"/>
      <c r="B912" s="344"/>
      <c r="C912" s="275"/>
      <c r="D912" s="259"/>
      <c r="E912" s="259"/>
      <c r="F912" s="260"/>
      <c r="G912" s="260"/>
    </row>
    <row r="913" spans="1:7" x14ac:dyDescent="0.25">
      <c r="A913" s="344">
        <v>110</v>
      </c>
      <c r="B913" s="344"/>
      <c r="C913" s="275" t="s">
        <v>621</v>
      </c>
      <c r="D913" s="259" t="s">
        <v>44</v>
      </c>
      <c r="E913" s="259">
        <v>6</v>
      </c>
      <c r="F913" s="260"/>
      <c r="G913" s="260"/>
    </row>
    <row r="914" spans="1:7" x14ac:dyDescent="0.25">
      <c r="A914" s="344"/>
      <c r="B914" s="344"/>
      <c r="C914" s="275"/>
      <c r="D914" s="259"/>
      <c r="E914" s="259"/>
      <c r="F914" s="260"/>
      <c r="G914" s="260"/>
    </row>
    <row r="915" spans="1:7" ht="27.6" x14ac:dyDescent="0.25">
      <c r="A915" s="344"/>
      <c r="B915" s="344"/>
      <c r="C915" s="275" t="s">
        <v>622</v>
      </c>
      <c r="D915" s="259" t="s">
        <v>165</v>
      </c>
      <c r="E915" s="259">
        <v>0</v>
      </c>
      <c r="F915" s="260"/>
      <c r="G915" s="260"/>
    </row>
    <row r="916" spans="1:7" x14ac:dyDescent="0.25">
      <c r="A916" s="344"/>
      <c r="B916" s="344"/>
      <c r="C916" s="275"/>
      <c r="D916" s="259"/>
      <c r="E916" s="259"/>
      <c r="F916" s="260"/>
      <c r="G916" s="260"/>
    </row>
    <row r="917" spans="1:7" x14ac:dyDescent="0.25">
      <c r="A917" s="344">
        <v>111</v>
      </c>
      <c r="B917" s="344"/>
      <c r="C917" s="275" t="s">
        <v>623</v>
      </c>
      <c r="D917" s="259" t="s">
        <v>45</v>
      </c>
      <c r="E917" s="259">
        <v>9</v>
      </c>
      <c r="F917" s="260"/>
      <c r="G917" s="260"/>
    </row>
    <row r="918" spans="1:7" x14ac:dyDescent="0.25">
      <c r="A918" s="344"/>
      <c r="B918" s="344"/>
      <c r="C918" s="275"/>
      <c r="D918" s="259"/>
      <c r="E918" s="259"/>
      <c r="F918" s="260"/>
      <c r="G918" s="260"/>
    </row>
    <row r="919" spans="1:7" x14ac:dyDescent="0.25">
      <c r="A919" s="344">
        <v>112</v>
      </c>
      <c r="B919" s="344"/>
      <c r="C919" s="275" t="s">
        <v>624</v>
      </c>
      <c r="D919" s="259" t="s">
        <v>45</v>
      </c>
      <c r="E919" s="259">
        <v>21</v>
      </c>
      <c r="F919" s="260"/>
      <c r="G919" s="260"/>
    </row>
    <row r="920" spans="1:7" x14ac:dyDescent="0.25">
      <c r="A920" s="344"/>
      <c r="B920" s="344"/>
      <c r="C920" s="275"/>
      <c r="D920" s="259"/>
      <c r="E920" s="259"/>
      <c r="F920" s="260"/>
      <c r="G920" s="260"/>
    </row>
    <row r="921" spans="1:7" x14ac:dyDescent="0.25">
      <c r="A921" s="344">
        <v>113</v>
      </c>
      <c r="B921" s="344"/>
      <c r="C921" s="275" t="s">
        <v>625</v>
      </c>
      <c r="D921" s="259" t="s">
        <v>45</v>
      </c>
      <c r="E921" s="259">
        <v>1</v>
      </c>
      <c r="F921" s="260"/>
      <c r="G921" s="260"/>
    </row>
    <row r="922" spans="1:7" x14ac:dyDescent="0.25">
      <c r="A922" s="344"/>
      <c r="B922" s="344"/>
      <c r="C922" s="275"/>
      <c r="D922" s="259"/>
      <c r="E922" s="259"/>
      <c r="F922" s="260"/>
      <c r="G922" s="260"/>
    </row>
    <row r="923" spans="1:7" x14ac:dyDescent="0.25">
      <c r="A923" s="344">
        <v>114</v>
      </c>
      <c r="B923" s="344"/>
      <c r="C923" s="275" t="s">
        <v>626</v>
      </c>
      <c r="D923" s="259" t="s">
        <v>45</v>
      </c>
      <c r="E923" s="259">
        <v>6</v>
      </c>
      <c r="F923" s="260"/>
      <c r="G923" s="260"/>
    </row>
    <row r="924" spans="1:7" x14ac:dyDescent="0.25">
      <c r="A924" s="344"/>
      <c r="B924" s="344"/>
      <c r="C924" s="275"/>
      <c r="D924" s="259"/>
      <c r="E924" s="259"/>
      <c r="F924" s="260"/>
      <c r="G924" s="260"/>
    </row>
    <row r="925" spans="1:7" x14ac:dyDescent="0.25">
      <c r="A925" s="344">
        <v>115</v>
      </c>
      <c r="B925" s="344"/>
      <c r="C925" s="275" t="s">
        <v>627</v>
      </c>
      <c r="D925" s="259" t="s">
        <v>45</v>
      </c>
      <c r="E925" s="259">
        <v>5</v>
      </c>
      <c r="F925" s="260"/>
      <c r="G925" s="260"/>
    </row>
    <row r="926" spans="1:7" x14ac:dyDescent="0.25">
      <c r="A926" s="344"/>
      <c r="B926" s="344"/>
      <c r="C926" s="275"/>
      <c r="D926" s="259"/>
      <c r="E926" s="259"/>
      <c r="F926" s="260"/>
      <c r="G926" s="260"/>
    </row>
    <row r="927" spans="1:7" x14ac:dyDescent="0.25">
      <c r="A927" s="344">
        <v>116</v>
      </c>
      <c r="B927" s="344"/>
      <c r="C927" s="275" t="s">
        <v>628</v>
      </c>
      <c r="D927" s="259" t="s">
        <v>45</v>
      </c>
      <c r="E927" s="259">
        <v>1</v>
      </c>
      <c r="F927" s="260"/>
      <c r="G927" s="260"/>
    </row>
    <row r="928" spans="1:7" x14ac:dyDescent="0.25">
      <c r="A928" s="344"/>
      <c r="B928" s="344"/>
      <c r="C928" s="275"/>
      <c r="D928" s="259"/>
      <c r="E928" s="259"/>
      <c r="F928" s="260"/>
      <c r="G928" s="260"/>
    </row>
    <row r="929" spans="1:7" x14ac:dyDescent="0.25">
      <c r="A929" s="344">
        <v>117</v>
      </c>
      <c r="B929" s="344"/>
      <c r="C929" s="275" t="s">
        <v>629</v>
      </c>
      <c r="D929" s="259" t="s">
        <v>45</v>
      </c>
      <c r="E929" s="259">
        <v>7</v>
      </c>
      <c r="F929" s="260"/>
      <c r="G929" s="260"/>
    </row>
    <row r="930" spans="1:7" x14ac:dyDescent="0.25">
      <c r="A930" s="344"/>
      <c r="B930" s="344"/>
      <c r="C930" s="275"/>
      <c r="D930" s="259"/>
      <c r="E930" s="259"/>
      <c r="F930" s="260"/>
      <c r="G930" s="260"/>
    </row>
    <row r="931" spans="1:7" x14ac:dyDescent="0.25">
      <c r="A931" s="344">
        <v>118</v>
      </c>
      <c r="B931" s="344"/>
      <c r="C931" s="275" t="s">
        <v>630</v>
      </c>
      <c r="D931" s="259" t="s">
        <v>45</v>
      </c>
      <c r="E931" s="259">
        <v>21</v>
      </c>
      <c r="F931" s="260"/>
      <c r="G931" s="260"/>
    </row>
    <row r="932" spans="1:7" x14ac:dyDescent="0.25">
      <c r="A932" s="344"/>
      <c r="B932" s="344"/>
      <c r="C932" s="275"/>
      <c r="D932" s="259"/>
      <c r="E932" s="259"/>
      <c r="F932" s="260"/>
      <c r="G932" s="260"/>
    </row>
    <row r="933" spans="1:7" x14ac:dyDescent="0.25">
      <c r="A933" s="344">
        <v>119</v>
      </c>
      <c r="B933" s="344"/>
      <c r="C933" s="275" t="s">
        <v>631</v>
      </c>
      <c r="D933" s="259" t="s">
        <v>165</v>
      </c>
      <c r="E933" s="259">
        <v>0</v>
      </c>
      <c r="F933" s="260"/>
      <c r="G933" s="260"/>
    </row>
    <row r="934" spans="1:7" x14ac:dyDescent="0.25">
      <c r="A934" s="344"/>
      <c r="B934" s="344"/>
      <c r="C934" s="275"/>
      <c r="D934" s="259"/>
      <c r="E934" s="259"/>
      <c r="F934" s="260"/>
      <c r="G934" s="260"/>
    </row>
    <row r="935" spans="1:7" ht="36" customHeight="1" x14ac:dyDescent="0.25">
      <c r="A935" s="344">
        <v>120</v>
      </c>
      <c r="B935" s="344"/>
      <c r="C935" s="275" t="s">
        <v>632</v>
      </c>
      <c r="D935" s="259" t="s">
        <v>45</v>
      </c>
      <c r="E935" s="259">
        <v>1</v>
      </c>
      <c r="F935" s="260"/>
      <c r="G935" s="260"/>
    </row>
    <row r="936" spans="1:7" x14ac:dyDescent="0.25">
      <c r="A936" s="344"/>
      <c r="B936" s="344"/>
      <c r="C936" s="275"/>
      <c r="D936" s="259"/>
      <c r="E936" s="259"/>
      <c r="F936" s="260"/>
      <c r="G936" s="260"/>
    </row>
    <row r="937" spans="1:7" ht="33" customHeight="1" x14ac:dyDescent="0.25">
      <c r="A937" s="344"/>
      <c r="B937" s="344"/>
      <c r="C937" s="275" t="s">
        <v>633</v>
      </c>
      <c r="D937" s="259"/>
      <c r="E937" s="259"/>
      <c r="F937" s="260"/>
      <c r="G937" s="260"/>
    </row>
    <row r="938" spans="1:7" x14ac:dyDescent="0.25">
      <c r="A938" s="344"/>
      <c r="B938" s="344"/>
      <c r="C938" s="275"/>
      <c r="D938" s="259"/>
      <c r="E938" s="259"/>
      <c r="F938" s="260"/>
      <c r="G938" s="260"/>
    </row>
    <row r="939" spans="1:7" ht="53.4" customHeight="1" x14ac:dyDescent="0.25">
      <c r="A939" s="344">
        <v>121</v>
      </c>
      <c r="B939" s="344"/>
      <c r="C939" s="275" t="s">
        <v>634</v>
      </c>
      <c r="D939" s="259" t="s">
        <v>45</v>
      </c>
      <c r="E939" s="259">
        <v>1</v>
      </c>
      <c r="F939" s="260"/>
      <c r="G939" s="260"/>
    </row>
    <row r="940" spans="1:7" x14ac:dyDescent="0.25">
      <c r="A940" s="344"/>
      <c r="B940" s="344"/>
      <c r="C940" s="275"/>
      <c r="D940" s="259"/>
      <c r="E940" s="259"/>
      <c r="F940" s="260"/>
      <c r="G940" s="260"/>
    </row>
    <row r="941" spans="1:7" x14ac:dyDescent="0.25">
      <c r="A941" s="344"/>
      <c r="B941" s="344"/>
      <c r="C941" s="275" t="s">
        <v>635</v>
      </c>
      <c r="D941" s="259"/>
      <c r="E941" s="259"/>
      <c r="F941" s="260"/>
      <c r="G941" s="260"/>
    </row>
    <row r="942" spans="1:7" x14ac:dyDescent="0.25">
      <c r="A942" s="344"/>
      <c r="B942" s="344"/>
      <c r="C942" s="275"/>
      <c r="D942" s="259"/>
      <c r="E942" s="259"/>
      <c r="F942" s="260"/>
      <c r="G942" s="260"/>
    </row>
    <row r="943" spans="1:7" ht="16.2" x14ac:dyDescent="0.25">
      <c r="A943" s="344">
        <v>122</v>
      </c>
      <c r="B943" s="344"/>
      <c r="C943" s="275" t="s">
        <v>610</v>
      </c>
      <c r="D943" s="259" t="s">
        <v>946</v>
      </c>
      <c r="E943" s="259">
        <v>2</v>
      </c>
      <c r="F943" s="260"/>
      <c r="G943" s="260"/>
    </row>
    <row r="944" spans="1:7" x14ac:dyDescent="0.25">
      <c r="A944" s="344"/>
      <c r="B944" s="344"/>
      <c r="C944" s="275"/>
      <c r="D944" s="259"/>
      <c r="E944" s="259"/>
      <c r="F944" s="260"/>
      <c r="G944" s="260"/>
    </row>
    <row r="945" spans="1:7" ht="16.2" x14ac:dyDescent="0.25">
      <c r="A945" s="344">
        <v>123</v>
      </c>
      <c r="B945" s="344"/>
      <c r="C945" s="275" t="s">
        <v>636</v>
      </c>
      <c r="D945" s="259" t="s">
        <v>948</v>
      </c>
      <c r="E945" s="259">
        <v>5</v>
      </c>
      <c r="F945" s="260"/>
      <c r="G945" s="260"/>
    </row>
    <row r="946" spans="1:7" x14ac:dyDescent="0.25">
      <c r="A946" s="344"/>
      <c r="B946" s="344"/>
      <c r="C946" s="275"/>
      <c r="D946" s="259"/>
      <c r="E946" s="259"/>
      <c r="F946" s="260"/>
      <c r="G946" s="260"/>
    </row>
    <row r="947" spans="1:7" ht="16.2" x14ac:dyDescent="0.25">
      <c r="A947" s="344">
        <v>124</v>
      </c>
      <c r="B947" s="344"/>
      <c r="C947" s="275" t="s">
        <v>637</v>
      </c>
      <c r="D947" s="259" t="s">
        <v>948</v>
      </c>
      <c r="E947" s="259">
        <v>8</v>
      </c>
      <c r="F947" s="260"/>
      <c r="G947" s="260"/>
    </row>
    <row r="948" spans="1:7" x14ac:dyDescent="0.25">
      <c r="A948" s="344"/>
      <c r="B948" s="344"/>
      <c r="C948" s="275"/>
      <c r="D948" s="259"/>
      <c r="E948" s="259"/>
      <c r="F948" s="260"/>
      <c r="G948" s="260"/>
    </row>
    <row r="949" spans="1:7" ht="16.2" x14ac:dyDescent="0.25">
      <c r="A949" s="344">
        <v>125</v>
      </c>
      <c r="B949" s="344"/>
      <c r="C949" s="275" t="s">
        <v>638</v>
      </c>
      <c r="D949" s="259" t="s">
        <v>948</v>
      </c>
      <c r="E949" s="259">
        <v>8</v>
      </c>
      <c r="F949" s="260"/>
      <c r="G949" s="260"/>
    </row>
    <row r="950" spans="1:7" x14ac:dyDescent="0.25">
      <c r="A950" s="344"/>
      <c r="B950" s="344"/>
      <c r="C950" s="275"/>
      <c r="D950" s="259"/>
      <c r="E950" s="259"/>
      <c r="F950" s="260"/>
      <c r="G950" s="260"/>
    </row>
    <row r="951" spans="1:7" ht="27.6" x14ac:dyDescent="0.25">
      <c r="A951" s="344">
        <v>126</v>
      </c>
      <c r="B951" s="344"/>
      <c r="C951" s="275" t="s">
        <v>639</v>
      </c>
      <c r="D951" s="259" t="s">
        <v>946</v>
      </c>
      <c r="E951" s="259">
        <v>0.3</v>
      </c>
      <c r="F951" s="260"/>
      <c r="G951" s="260"/>
    </row>
    <row r="952" spans="1:7" x14ac:dyDescent="0.25">
      <c r="A952" s="344"/>
      <c r="B952" s="344"/>
      <c r="C952" s="275"/>
      <c r="D952" s="259"/>
      <c r="E952" s="259"/>
      <c r="F952" s="260"/>
      <c r="G952" s="260"/>
    </row>
    <row r="953" spans="1:7" ht="27.6" x14ac:dyDescent="0.25">
      <c r="A953" s="344">
        <v>127</v>
      </c>
      <c r="B953" s="344"/>
      <c r="C953" s="275" t="s">
        <v>640</v>
      </c>
      <c r="D953" s="259" t="s">
        <v>946</v>
      </c>
      <c r="E953" s="259">
        <v>2</v>
      </c>
      <c r="F953" s="260"/>
      <c r="G953" s="260"/>
    </row>
    <row r="954" spans="1:7" x14ac:dyDescent="0.25">
      <c r="A954" s="344"/>
      <c r="B954" s="344"/>
      <c r="C954" s="275"/>
      <c r="D954" s="259"/>
      <c r="E954" s="259"/>
      <c r="F954" s="260"/>
      <c r="G954" s="260"/>
    </row>
    <row r="955" spans="1:7" ht="16.2" x14ac:dyDescent="0.25">
      <c r="A955" s="344">
        <v>128</v>
      </c>
      <c r="B955" s="344"/>
      <c r="C955" s="275" t="s">
        <v>641</v>
      </c>
      <c r="D955" s="259" t="s">
        <v>946</v>
      </c>
      <c r="E955" s="259">
        <v>0.1</v>
      </c>
      <c r="F955" s="260"/>
      <c r="G955" s="260"/>
    </row>
    <row r="956" spans="1:7" x14ac:dyDescent="0.25">
      <c r="A956" s="344"/>
      <c r="B956" s="344"/>
      <c r="C956" s="275"/>
      <c r="D956" s="259"/>
      <c r="E956" s="259"/>
      <c r="F956" s="260"/>
      <c r="G956" s="260"/>
    </row>
    <row r="957" spans="1:7" ht="29.4" customHeight="1" x14ac:dyDescent="0.25">
      <c r="A957" s="344">
        <v>129</v>
      </c>
      <c r="B957" s="344"/>
      <c r="C957" s="275" t="s">
        <v>642</v>
      </c>
      <c r="D957" s="259" t="s">
        <v>948</v>
      </c>
      <c r="E957" s="259">
        <v>0.5</v>
      </c>
      <c r="F957" s="260"/>
      <c r="G957" s="260"/>
    </row>
    <row r="958" spans="1:7" x14ac:dyDescent="0.25">
      <c r="A958" s="344"/>
      <c r="B958" s="344"/>
      <c r="C958" s="275"/>
      <c r="D958" s="259"/>
      <c r="E958" s="259"/>
      <c r="F958" s="260"/>
      <c r="G958" s="260"/>
    </row>
    <row r="959" spans="1:7" x14ac:dyDescent="0.25">
      <c r="A959" s="344">
        <v>130</v>
      </c>
      <c r="B959" s="344"/>
      <c r="C959" s="275" t="s">
        <v>643</v>
      </c>
      <c r="D959" s="259" t="s">
        <v>45</v>
      </c>
      <c r="E959" s="259">
        <v>1</v>
      </c>
      <c r="F959" s="260"/>
      <c r="G959" s="260"/>
    </row>
    <row r="960" spans="1:7" x14ac:dyDescent="0.25">
      <c r="A960" s="344"/>
      <c r="B960" s="344"/>
      <c r="C960" s="275"/>
      <c r="D960" s="259"/>
      <c r="E960" s="259"/>
      <c r="F960" s="260"/>
      <c r="G960" s="260"/>
    </row>
    <row r="961" spans="1:7" ht="57.6" customHeight="1" x14ac:dyDescent="0.25">
      <c r="A961" s="344">
        <v>131</v>
      </c>
      <c r="B961" s="344"/>
      <c r="C961" s="275" t="s">
        <v>644</v>
      </c>
      <c r="D961" s="259" t="s">
        <v>948</v>
      </c>
      <c r="E961" s="259">
        <v>0.5</v>
      </c>
      <c r="F961" s="260"/>
      <c r="G961" s="260"/>
    </row>
    <row r="962" spans="1:7" x14ac:dyDescent="0.25">
      <c r="A962" s="344"/>
      <c r="B962" s="344"/>
      <c r="C962" s="275"/>
      <c r="D962" s="259"/>
      <c r="E962" s="259"/>
      <c r="F962" s="260"/>
      <c r="G962" s="260"/>
    </row>
    <row r="963" spans="1:7" ht="30" customHeight="1" x14ac:dyDescent="0.25">
      <c r="A963" s="344">
        <v>132</v>
      </c>
      <c r="B963" s="344"/>
      <c r="C963" s="275" t="s">
        <v>645</v>
      </c>
      <c r="D963" s="259" t="s">
        <v>44</v>
      </c>
      <c r="E963" s="259">
        <v>3</v>
      </c>
      <c r="F963" s="260"/>
      <c r="G963" s="260"/>
    </row>
    <row r="964" spans="1:7" x14ac:dyDescent="0.25">
      <c r="A964" s="344"/>
      <c r="B964" s="344"/>
      <c r="C964" s="275"/>
      <c r="D964" s="259"/>
      <c r="E964" s="259"/>
      <c r="F964" s="260"/>
      <c r="G964" s="260"/>
    </row>
    <row r="965" spans="1:7" ht="16.2" x14ac:dyDescent="0.25">
      <c r="A965" s="345">
        <v>133</v>
      </c>
      <c r="B965" s="345"/>
      <c r="C965" s="355" t="s">
        <v>646</v>
      </c>
      <c r="D965" s="333" t="s">
        <v>948</v>
      </c>
      <c r="E965" s="333">
        <v>1</v>
      </c>
      <c r="F965" s="347"/>
      <c r="G965" s="347"/>
    </row>
    <row r="966" spans="1:7" x14ac:dyDescent="0.25">
      <c r="A966" s="348"/>
      <c r="B966" s="348"/>
      <c r="C966" s="350"/>
      <c r="D966" s="337"/>
      <c r="E966" s="337"/>
      <c r="F966" s="356"/>
      <c r="G966" s="356"/>
    </row>
    <row r="967" spans="1:7" ht="30" customHeight="1" x14ac:dyDescent="0.25">
      <c r="A967" s="344">
        <v>134</v>
      </c>
      <c r="B967" s="344"/>
      <c r="C967" s="275" t="s">
        <v>464</v>
      </c>
      <c r="D967" s="259" t="s">
        <v>45</v>
      </c>
      <c r="E967" s="259">
        <v>2</v>
      </c>
      <c r="F967" s="260"/>
      <c r="G967" s="260"/>
    </row>
    <row r="968" spans="1:7" x14ac:dyDescent="0.25">
      <c r="A968" s="344"/>
      <c r="B968" s="344"/>
      <c r="C968" s="275"/>
      <c r="D968" s="259"/>
      <c r="E968" s="259"/>
      <c r="F968" s="260"/>
      <c r="G968" s="260"/>
    </row>
    <row r="969" spans="1:7" x14ac:dyDescent="0.25">
      <c r="A969" s="344">
        <v>135</v>
      </c>
      <c r="B969" s="344"/>
      <c r="C969" s="275" t="s">
        <v>410</v>
      </c>
      <c r="D969" s="259" t="s">
        <v>44</v>
      </c>
      <c r="E969" s="259">
        <v>12</v>
      </c>
      <c r="F969" s="260"/>
      <c r="G969" s="260"/>
    </row>
    <row r="970" spans="1:7" x14ac:dyDescent="0.25">
      <c r="A970" s="344"/>
      <c r="B970" s="344"/>
      <c r="C970" s="275"/>
      <c r="D970" s="259"/>
      <c r="E970" s="259"/>
      <c r="F970" s="260"/>
      <c r="G970" s="260"/>
    </row>
    <row r="971" spans="1:7" ht="16.2" x14ac:dyDescent="0.25">
      <c r="A971" s="344">
        <v>136</v>
      </c>
      <c r="B971" s="344"/>
      <c r="C971" s="275" t="s">
        <v>647</v>
      </c>
      <c r="D971" s="259" t="s">
        <v>948</v>
      </c>
      <c r="E971" s="259">
        <v>3</v>
      </c>
      <c r="F971" s="260"/>
      <c r="G971" s="260"/>
    </row>
    <row r="972" spans="1:7" x14ac:dyDescent="0.25">
      <c r="A972" s="344"/>
      <c r="B972" s="344"/>
      <c r="C972" s="275"/>
      <c r="D972" s="259"/>
      <c r="E972" s="259"/>
      <c r="F972" s="260"/>
      <c r="G972" s="260"/>
    </row>
    <row r="973" spans="1:7" x14ac:dyDescent="0.25">
      <c r="A973" s="344">
        <v>137</v>
      </c>
      <c r="B973" s="344"/>
      <c r="C973" s="275" t="s">
        <v>648</v>
      </c>
      <c r="D973" s="259" t="s">
        <v>45</v>
      </c>
      <c r="E973" s="259">
        <v>1</v>
      </c>
      <c r="F973" s="260"/>
      <c r="G973" s="260"/>
    </row>
    <row r="974" spans="1:7" x14ac:dyDescent="0.25">
      <c r="A974" s="344"/>
      <c r="B974" s="344"/>
      <c r="C974" s="275"/>
      <c r="D974" s="259"/>
      <c r="E974" s="259"/>
      <c r="F974" s="260"/>
      <c r="G974" s="260"/>
    </row>
    <row r="975" spans="1:7" x14ac:dyDescent="0.25">
      <c r="A975" s="344"/>
      <c r="B975" s="344"/>
      <c r="C975" s="275" t="s">
        <v>96</v>
      </c>
      <c r="D975" s="259"/>
      <c r="E975" s="259"/>
      <c r="F975" s="260"/>
      <c r="G975" s="260"/>
    </row>
    <row r="976" spans="1:7" x14ac:dyDescent="0.25">
      <c r="A976" s="344"/>
      <c r="B976" s="344"/>
      <c r="C976" s="275"/>
      <c r="D976" s="259"/>
      <c r="E976" s="259"/>
      <c r="F976" s="260"/>
      <c r="G976" s="260"/>
    </row>
    <row r="977" spans="1:7" x14ac:dyDescent="0.25">
      <c r="A977" s="344"/>
      <c r="B977" s="344"/>
      <c r="C977" s="275" t="s">
        <v>649</v>
      </c>
      <c r="D977" s="259"/>
      <c r="E977" s="259"/>
      <c r="F977" s="260"/>
      <c r="G977" s="260"/>
    </row>
    <row r="978" spans="1:7" x14ac:dyDescent="0.25">
      <c r="A978" s="344"/>
      <c r="B978" s="344"/>
      <c r="C978" s="275"/>
      <c r="D978" s="259"/>
      <c r="E978" s="259"/>
      <c r="F978" s="260"/>
      <c r="G978" s="260"/>
    </row>
    <row r="979" spans="1:7" ht="41.4" x14ac:dyDescent="0.25">
      <c r="A979" s="344">
        <v>138</v>
      </c>
      <c r="B979" s="344"/>
      <c r="C979" s="275" t="s">
        <v>650</v>
      </c>
      <c r="D979" s="259" t="s">
        <v>45</v>
      </c>
      <c r="E979" s="259">
        <v>1</v>
      </c>
      <c r="F979" s="260"/>
      <c r="G979" s="260"/>
    </row>
    <row r="980" spans="1:7" x14ac:dyDescent="0.25">
      <c r="A980" s="344"/>
      <c r="B980" s="344"/>
      <c r="C980" s="275"/>
      <c r="D980" s="259"/>
      <c r="E980" s="259"/>
      <c r="F980" s="260"/>
      <c r="G980" s="260"/>
    </row>
    <row r="981" spans="1:7" x14ac:dyDescent="0.25">
      <c r="A981" s="344"/>
      <c r="B981" s="344"/>
      <c r="C981" s="275" t="s">
        <v>651</v>
      </c>
      <c r="D981" s="259"/>
      <c r="E981" s="259"/>
      <c r="F981" s="260"/>
      <c r="G981" s="260"/>
    </row>
    <row r="982" spans="1:7" x14ac:dyDescent="0.25">
      <c r="A982" s="344"/>
      <c r="B982" s="344"/>
      <c r="C982" s="275"/>
      <c r="D982" s="259"/>
      <c r="E982" s="259"/>
      <c r="F982" s="260"/>
      <c r="G982" s="260"/>
    </row>
    <row r="983" spans="1:7" ht="48.6" customHeight="1" x14ac:dyDescent="0.25">
      <c r="A983" s="344">
        <v>139</v>
      </c>
      <c r="B983" s="344"/>
      <c r="C983" s="275" t="s">
        <v>652</v>
      </c>
      <c r="D983" s="259" t="s">
        <v>45</v>
      </c>
      <c r="E983" s="259">
        <v>2</v>
      </c>
      <c r="F983" s="260"/>
      <c r="G983" s="260"/>
    </row>
    <row r="984" spans="1:7" x14ac:dyDescent="0.25">
      <c r="A984" s="344"/>
      <c r="B984" s="344"/>
      <c r="C984" s="275"/>
      <c r="D984" s="259"/>
      <c r="E984" s="259"/>
      <c r="F984" s="260"/>
      <c r="G984" s="260"/>
    </row>
    <row r="985" spans="1:7" ht="49.8" customHeight="1" x14ac:dyDescent="0.25">
      <c r="A985" s="344">
        <v>140</v>
      </c>
      <c r="B985" s="344"/>
      <c r="C985" s="275" t="s">
        <v>653</v>
      </c>
      <c r="D985" s="259" t="s">
        <v>45</v>
      </c>
      <c r="E985" s="259">
        <v>2</v>
      </c>
      <c r="F985" s="260"/>
      <c r="G985" s="260"/>
    </row>
    <row r="986" spans="1:7" x14ac:dyDescent="0.25">
      <c r="A986" s="344"/>
      <c r="B986" s="344"/>
      <c r="C986" s="275"/>
      <c r="D986" s="259"/>
      <c r="E986" s="259"/>
      <c r="F986" s="260"/>
      <c r="G986" s="260"/>
    </row>
    <row r="987" spans="1:7" x14ac:dyDescent="0.25">
      <c r="A987" s="344"/>
      <c r="B987" s="344"/>
      <c r="C987" s="275" t="s">
        <v>98</v>
      </c>
      <c r="D987" s="259"/>
      <c r="E987" s="259"/>
      <c r="F987" s="260"/>
      <c r="G987" s="260"/>
    </row>
    <row r="988" spans="1:7" ht="7.8" customHeight="1" x14ac:dyDescent="0.25">
      <c r="A988" s="344"/>
      <c r="B988" s="344"/>
      <c r="C988" s="275"/>
      <c r="D988" s="259"/>
      <c r="E988" s="259"/>
      <c r="F988" s="260"/>
      <c r="G988" s="260"/>
    </row>
    <row r="989" spans="1:7" x14ac:dyDescent="0.25">
      <c r="A989" s="344"/>
      <c r="B989" s="344"/>
      <c r="C989" s="275" t="s">
        <v>99</v>
      </c>
      <c r="D989" s="259"/>
      <c r="E989" s="259"/>
      <c r="F989" s="260"/>
      <c r="G989" s="260"/>
    </row>
    <row r="990" spans="1:7" x14ac:dyDescent="0.25">
      <c r="A990" s="344"/>
      <c r="B990" s="344"/>
      <c r="C990" s="275"/>
      <c r="D990" s="259"/>
      <c r="E990" s="259"/>
      <c r="F990" s="260"/>
      <c r="G990" s="260"/>
    </row>
    <row r="991" spans="1:7" ht="27.6" x14ac:dyDescent="0.25">
      <c r="A991" s="344">
        <v>141</v>
      </c>
      <c r="B991" s="344"/>
      <c r="C991" s="275" t="s">
        <v>292</v>
      </c>
      <c r="D991" s="259" t="s">
        <v>45</v>
      </c>
      <c r="E991" s="259">
        <v>2</v>
      </c>
      <c r="F991" s="260"/>
      <c r="G991" s="260"/>
    </row>
    <row r="992" spans="1:7" x14ac:dyDescent="0.25">
      <c r="A992" s="344"/>
      <c r="B992" s="344"/>
      <c r="C992" s="275"/>
      <c r="D992" s="259"/>
      <c r="E992" s="259"/>
      <c r="F992" s="260"/>
      <c r="G992" s="260"/>
    </row>
    <row r="993" spans="1:7" ht="27.6" x14ac:dyDescent="0.25">
      <c r="A993" s="344">
        <v>142</v>
      </c>
      <c r="B993" s="344"/>
      <c r="C993" s="275" t="s">
        <v>654</v>
      </c>
      <c r="D993" s="259" t="s">
        <v>45</v>
      </c>
      <c r="E993" s="259">
        <v>2</v>
      </c>
      <c r="F993" s="260"/>
      <c r="G993" s="260"/>
    </row>
    <row r="994" spans="1:7" x14ac:dyDescent="0.25">
      <c r="A994" s="344"/>
      <c r="B994" s="344"/>
      <c r="C994" s="275"/>
      <c r="D994" s="259"/>
      <c r="E994" s="259"/>
      <c r="F994" s="260"/>
      <c r="G994" s="260"/>
    </row>
    <row r="995" spans="1:7" x14ac:dyDescent="0.25">
      <c r="A995" s="344"/>
      <c r="B995" s="344"/>
      <c r="C995" s="275" t="s">
        <v>655</v>
      </c>
      <c r="D995" s="259"/>
      <c r="E995" s="259"/>
      <c r="F995" s="260"/>
      <c r="G995" s="260"/>
    </row>
    <row r="996" spans="1:7" ht="9" customHeight="1" x14ac:dyDescent="0.25">
      <c r="A996" s="344"/>
      <c r="B996" s="344"/>
      <c r="C996" s="275"/>
      <c r="D996" s="259"/>
      <c r="E996" s="259"/>
      <c r="F996" s="260"/>
      <c r="G996" s="260"/>
    </row>
    <row r="997" spans="1:7" x14ac:dyDescent="0.25">
      <c r="A997" s="344"/>
      <c r="B997" s="344"/>
      <c r="C997" s="275" t="s">
        <v>100</v>
      </c>
      <c r="D997" s="259"/>
      <c r="E997" s="259"/>
      <c r="F997" s="260"/>
      <c r="G997" s="260"/>
    </row>
    <row r="998" spans="1:7" x14ac:dyDescent="0.25">
      <c r="A998" s="344"/>
      <c r="B998" s="344"/>
      <c r="C998" s="275"/>
      <c r="D998" s="259"/>
      <c r="E998" s="259"/>
      <c r="F998" s="260"/>
      <c r="G998" s="260"/>
    </row>
    <row r="999" spans="1:7" x14ac:dyDescent="0.25">
      <c r="A999" s="344">
        <v>143</v>
      </c>
      <c r="B999" s="344"/>
      <c r="C999" s="275" t="s">
        <v>101</v>
      </c>
      <c r="D999" s="259" t="s">
        <v>45</v>
      </c>
      <c r="E999" s="259">
        <v>1</v>
      </c>
      <c r="F999" s="260"/>
      <c r="G999" s="260"/>
    </row>
    <row r="1000" spans="1:7" x14ac:dyDescent="0.25">
      <c r="A1000" s="344"/>
      <c r="B1000" s="344"/>
      <c r="C1000" s="275"/>
      <c r="D1000" s="259"/>
      <c r="E1000" s="259"/>
      <c r="F1000" s="260"/>
      <c r="G1000" s="260"/>
    </row>
    <row r="1001" spans="1:7" x14ac:dyDescent="0.25">
      <c r="A1001" s="344"/>
      <c r="B1001" s="344"/>
      <c r="C1001" s="275" t="s">
        <v>99</v>
      </c>
      <c r="D1001" s="259"/>
      <c r="E1001" s="259"/>
      <c r="F1001" s="260"/>
      <c r="G1001" s="260"/>
    </row>
    <row r="1002" spans="1:7" x14ac:dyDescent="0.25">
      <c r="A1002" s="344"/>
      <c r="B1002" s="344"/>
      <c r="C1002" s="275"/>
      <c r="D1002" s="259"/>
      <c r="E1002" s="259"/>
      <c r="F1002" s="260"/>
      <c r="G1002" s="260"/>
    </row>
    <row r="1003" spans="1:7" x14ac:dyDescent="0.25">
      <c r="A1003" s="344">
        <v>144</v>
      </c>
      <c r="B1003" s="344"/>
      <c r="C1003" s="275" t="s">
        <v>656</v>
      </c>
      <c r="D1003" s="259" t="s">
        <v>45</v>
      </c>
      <c r="E1003" s="259">
        <v>2</v>
      </c>
      <c r="F1003" s="260"/>
      <c r="G1003" s="260"/>
    </row>
    <row r="1004" spans="1:7" x14ac:dyDescent="0.25">
      <c r="A1004" s="344"/>
      <c r="B1004" s="344"/>
      <c r="C1004" s="275"/>
      <c r="D1004" s="259"/>
      <c r="E1004" s="259"/>
      <c r="F1004" s="260"/>
      <c r="G1004" s="260"/>
    </row>
    <row r="1005" spans="1:7" x14ac:dyDescent="0.25">
      <c r="A1005" s="344"/>
      <c r="B1005" s="344"/>
      <c r="C1005" s="275" t="s">
        <v>102</v>
      </c>
      <c r="D1005" s="259"/>
      <c r="E1005" s="259"/>
      <c r="F1005" s="260"/>
      <c r="G1005" s="260"/>
    </row>
    <row r="1006" spans="1:7" x14ac:dyDescent="0.25">
      <c r="A1006" s="344"/>
      <c r="B1006" s="344"/>
      <c r="C1006" s="275"/>
      <c r="D1006" s="259"/>
      <c r="E1006" s="259"/>
      <c r="F1006" s="260"/>
      <c r="G1006" s="260"/>
    </row>
    <row r="1007" spans="1:7" x14ac:dyDescent="0.25">
      <c r="A1007" s="344"/>
      <c r="B1007" s="344"/>
      <c r="C1007" s="275" t="s">
        <v>99</v>
      </c>
      <c r="D1007" s="259"/>
      <c r="E1007" s="259"/>
      <c r="F1007" s="260"/>
      <c r="G1007" s="260"/>
    </row>
    <row r="1008" spans="1:7" x14ac:dyDescent="0.25">
      <c r="A1008" s="344"/>
      <c r="B1008" s="344"/>
      <c r="C1008" s="275"/>
      <c r="D1008" s="259"/>
      <c r="E1008" s="259"/>
      <c r="F1008" s="260"/>
      <c r="G1008" s="260"/>
    </row>
    <row r="1009" spans="1:7" x14ac:dyDescent="0.25">
      <c r="A1009" s="344">
        <v>145</v>
      </c>
      <c r="B1009" s="344"/>
      <c r="C1009" s="275" t="s">
        <v>657</v>
      </c>
      <c r="D1009" s="259" t="s">
        <v>45</v>
      </c>
      <c r="E1009" s="259">
        <v>4</v>
      </c>
      <c r="F1009" s="260"/>
      <c r="G1009" s="260"/>
    </row>
    <row r="1010" spans="1:7" x14ac:dyDescent="0.25">
      <c r="A1010" s="344"/>
      <c r="B1010" s="344"/>
      <c r="C1010" s="275"/>
      <c r="D1010" s="259"/>
      <c r="E1010" s="259"/>
      <c r="F1010" s="260"/>
      <c r="G1010" s="260"/>
    </row>
    <row r="1011" spans="1:7" ht="30" customHeight="1" x14ac:dyDescent="0.25">
      <c r="A1011" s="344"/>
      <c r="B1011" s="344"/>
      <c r="C1011" s="275" t="s">
        <v>658</v>
      </c>
      <c r="D1011" s="259" t="s">
        <v>45</v>
      </c>
      <c r="E1011" s="259">
        <v>2</v>
      </c>
      <c r="F1011" s="260"/>
      <c r="G1011" s="260"/>
    </row>
    <row r="1012" spans="1:7" x14ac:dyDescent="0.25">
      <c r="A1012" s="344"/>
      <c r="B1012" s="344"/>
      <c r="C1012" s="275"/>
      <c r="D1012" s="259"/>
      <c r="E1012" s="259"/>
      <c r="F1012" s="260"/>
      <c r="G1012" s="260"/>
    </row>
    <row r="1013" spans="1:7" ht="42.6" customHeight="1" x14ac:dyDescent="0.25">
      <c r="A1013" s="344">
        <v>146</v>
      </c>
      <c r="B1013" s="344"/>
      <c r="C1013" s="275" t="s">
        <v>659</v>
      </c>
      <c r="D1013" s="259" t="s">
        <v>45</v>
      </c>
      <c r="E1013" s="259">
        <v>6</v>
      </c>
      <c r="F1013" s="260"/>
      <c r="G1013" s="260"/>
    </row>
    <row r="1014" spans="1:7" x14ac:dyDescent="0.25">
      <c r="A1014" s="344"/>
      <c r="B1014" s="344"/>
      <c r="C1014" s="275"/>
      <c r="D1014" s="259"/>
      <c r="E1014" s="259"/>
      <c r="F1014" s="260"/>
      <c r="G1014" s="260"/>
    </row>
    <row r="1015" spans="1:7" ht="34.799999999999997" customHeight="1" x14ac:dyDescent="0.25">
      <c r="A1015" s="344">
        <v>147</v>
      </c>
      <c r="B1015" s="344"/>
      <c r="C1015" s="275" t="s">
        <v>660</v>
      </c>
      <c r="D1015" s="259" t="s">
        <v>45</v>
      </c>
      <c r="E1015" s="259">
        <v>1</v>
      </c>
      <c r="F1015" s="260"/>
      <c r="G1015" s="260"/>
    </row>
    <row r="1016" spans="1:7" x14ac:dyDescent="0.25">
      <c r="A1016" s="344"/>
      <c r="B1016" s="344"/>
      <c r="C1016" s="275"/>
      <c r="D1016" s="259"/>
      <c r="E1016" s="259"/>
      <c r="F1016" s="260"/>
      <c r="G1016" s="260"/>
    </row>
    <row r="1017" spans="1:7" ht="49.8" customHeight="1" x14ac:dyDescent="0.25">
      <c r="A1017" s="344">
        <v>148</v>
      </c>
      <c r="B1017" s="344"/>
      <c r="C1017" s="275" t="s">
        <v>661</v>
      </c>
      <c r="D1017" s="259" t="s">
        <v>45</v>
      </c>
      <c r="E1017" s="259">
        <v>2</v>
      </c>
      <c r="F1017" s="260"/>
      <c r="G1017" s="260"/>
    </row>
    <row r="1018" spans="1:7" x14ac:dyDescent="0.25">
      <c r="A1018" s="344"/>
      <c r="B1018" s="344"/>
      <c r="C1018" s="275"/>
      <c r="D1018" s="259"/>
      <c r="E1018" s="259"/>
      <c r="F1018" s="260"/>
      <c r="G1018" s="260"/>
    </row>
    <row r="1019" spans="1:7" x14ac:dyDescent="0.25">
      <c r="A1019" s="344"/>
      <c r="B1019" s="344"/>
      <c r="C1019" s="275" t="s">
        <v>103</v>
      </c>
      <c r="D1019" s="259"/>
      <c r="E1019" s="259"/>
      <c r="F1019" s="260"/>
      <c r="G1019" s="260"/>
    </row>
    <row r="1020" spans="1:7" x14ac:dyDescent="0.25">
      <c r="A1020" s="344"/>
      <c r="B1020" s="344"/>
      <c r="C1020" s="275"/>
      <c r="D1020" s="259"/>
      <c r="E1020" s="259"/>
      <c r="F1020" s="260"/>
      <c r="G1020" s="260"/>
    </row>
    <row r="1021" spans="1:7" x14ac:dyDescent="0.25">
      <c r="A1021" s="344"/>
      <c r="B1021" s="344"/>
      <c r="C1021" s="275" t="s">
        <v>104</v>
      </c>
      <c r="D1021" s="259"/>
      <c r="E1021" s="259"/>
      <c r="F1021" s="260"/>
      <c r="G1021" s="260"/>
    </row>
    <row r="1022" spans="1:7" x14ac:dyDescent="0.25">
      <c r="A1022" s="344"/>
      <c r="B1022" s="344"/>
      <c r="C1022" s="275"/>
      <c r="D1022" s="259"/>
      <c r="E1022" s="259"/>
      <c r="F1022" s="260"/>
      <c r="G1022" s="260"/>
    </row>
    <row r="1023" spans="1:7" x14ac:dyDescent="0.25">
      <c r="A1023" s="344">
        <v>149</v>
      </c>
      <c r="B1023" s="344"/>
      <c r="C1023" s="275" t="s">
        <v>105</v>
      </c>
      <c r="D1023" s="259" t="s">
        <v>44</v>
      </c>
      <c r="E1023" s="259">
        <v>2</v>
      </c>
      <c r="F1023" s="260"/>
      <c r="G1023" s="260"/>
    </row>
    <row r="1024" spans="1:7" x14ac:dyDescent="0.25">
      <c r="A1024" s="344"/>
      <c r="B1024" s="344"/>
      <c r="C1024" s="275"/>
      <c r="D1024" s="259"/>
      <c r="E1024" s="259"/>
      <c r="F1024" s="260"/>
      <c r="G1024" s="260"/>
    </row>
    <row r="1025" spans="1:7" x14ac:dyDescent="0.25">
      <c r="A1025" s="344">
        <v>150</v>
      </c>
      <c r="B1025" s="344"/>
      <c r="C1025" s="275" t="s">
        <v>662</v>
      </c>
      <c r="D1025" s="259" t="s">
        <v>44</v>
      </c>
      <c r="E1025" s="259">
        <v>7</v>
      </c>
      <c r="F1025" s="260"/>
      <c r="G1025" s="260"/>
    </row>
    <row r="1026" spans="1:7" x14ac:dyDescent="0.25">
      <c r="A1026" s="344"/>
      <c r="B1026" s="344"/>
      <c r="C1026" s="275"/>
      <c r="D1026" s="259"/>
      <c r="E1026" s="259"/>
      <c r="F1026" s="260"/>
      <c r="G1026" s="260"/>
    </row>
    <row r="1027" spans="1:7" x14ac:dyDescent="0.25">
      <c r="A1027" s="344">
        <v>151</v>
      </c>
      <c r="B1027" s="344"/>
      <c r="C1027" s="275" t="s">
        <v>295</v>
      </c>
      <c r="D1027" s="259" t="s">
        <v>44</v>
      </c>
      <c r="E1027" s="259">
        <v>12</v>
      </c>
      <c r="F1027" s="260"/>
      <c r="G1027" s="260"/>
    </row>
    <row r="1028" spans="1:7" x14ac:dyDescent="0.25">
      <c r="A1028" s="344"/>
      <c r="B1028" s="344"/>
      <c r="C1028" s="275"/>
      <c r="D1028" s="259"/>
      <c r="E1028" s="259"/>
      <c r="F1028" s="260"/>
      <c r="G1028" s="260"/>
    </row>
    <row r="1029" spans="1:7" ht="27.6" customHeight="1" x14ac:dyDescent="0.25">
      <c r="A1029" s="344">
        <v>152</v>
      </c>
      <c r="B1029" s="344"/>
      <c r="C1029" s="275" t="s">
        <v>663</v>
      </c>
      <c r="D1029" s="259" t="s">
        <v>44</v>
      </c>
      <c r="E1029" s="259">
        <v>2</v>
      </c>
      <c r="F1029" s="260"/>
      <c r="G1029" s="260"/>
    </row>
    <row r="1030" spans="1:7" x14ac:dyDescent="0.25">
      <c r="A1030" s="344"/>
      <c r="B1030" s="344"/>
      <c r="C1030" s="275"/>
      <c r="D1030" s="259"/>
      <c r="E1030" s="259"/>
      <c r="F1030" s="260"/>
      <c r="G1030" s="260"/>
    </row>
    <row r="1031" spans="1:7" ht="25.8" customHeight="1" x14ac:dyDescent="0.25">
      <c r="A1031" s="344">
        <v>153</v>
      </c>
      <c r="B1031" s="344"/>
      <c r="C1031" s="275" t="s">
        <v>664</v>
      </c>
      <c r="D1031" s="259" t="s">
        <v>44</v>
      </c>
      <c r="E1031" s="259">
        <v>31</v>
      </c>
      <c r="F1031" s="260"/>
      <c r="G1031" s="260"/>
    </row>
    <row r="1032" spans="1:7" x14ac:dyDescent="0.25">
      <c r="A1032" s="344"/>
      <c r="B1032" s="344"/>
      <c r="C1032" s="275"/>
      <c r="D1032" s="259"/>
      <c r="E1032" s="259"/>
      <c r="F1032" s="260"/>
      <c r="G1032" s="260"/>
    </row>
    <row r="1033" spans="1:7" x14ac:dyDescent="0.25">
      <c r="A1033" s="344"/>
      <c r="B1033" s="344"/>
      <c r="C1033" s="275" t="s">
        <v>115</v>
      </c>
      <c r="D1033" s="259"/>
      <c r="E1033" s="259"/>
      <c r="F1033" s="260"/>
      <c r="G1033" s="260"/>
    </row>
    <row r="1034" spans="1:7" x14ac:dyDescent="0.25">
      <c r="A1034" s="344"/>
      <c r="B1034" s="344"/>
      <c r="C1034" s="275"/>
      <c r="D1034" s="259"/>
      <c r="E1034" s="259"/>
      <c r="F1034" s="260"/>
      <c r="G1034" s="260"/>
    </row>
    <row r="1035" spans="1:7" x14ac:dyDescent="0.25">
      <c r="A1035" s="344">
        <v>154</v>
      </c>
      <c r="B1035" s="344"/>
      <c r="C1035" s="275" t="s">
        <v>665</v>
      </c>
      <c r="D1035" s="259" t="s">
        <v>45</v>
      </c>
      <c r="E1035" s="259">
        <v>2</v>
      </c>
      <c r="F1035" s="260"/>
      <c r="G1035" s="260"/>
    </row>
    <row r="1036" spans="1:7" x14ac:dyDescent="0.25">
      <c r="A1036" s="344"/>
      <c r="B1036" s="344"/>
      <c r="C1036" s="275"/>
      <c r="D1036" s="259"/>
      <c r="E1036" s="259"/>
      <c r="F1036" s="260"/>
      <c r="G1036" s="260"/>
    </row>
    <row r="1037" spans="1:7" x14ac:dyDescent="0.25">
      <c r="A1037" s="344">
        <v>155</v>
      </c>
      <c r="B1037" s="344"/>
      <c r="C1037" s="275" t="s">
        <v>106</v>
      </c>
      <c r="D1037" s="259" t="s">
        <v>45</v>
      </c>
      <c r="E1037" s="259">
        <v>3</v>
      </c>
      <c r="F1037" s="260"/>
      <c r="G1037" s="260"/>
    </row>
    <row r="1038" spans="1:7" x14ac:dyDescent="0.25">
      <c r="A1038" s="344"/>
      <c r="B1038" s="344"/>
      <c r="C1038" s="275"/>
      <c r="D1038" s="259"/>
      <c r="E1038" s="259"/>
      <c r="F1038" s="260"/>
      <c r="G1038" s="260"/>
    </row>
    <row r="1039" spans="1:7" x14ac:dyDescent="0.25">
      <c r="A1039" s="344">
        <v>156</v>
      </c>
      <c r="B1039" s="344"/>
      <c r="C1039" s="275" t="s">
        <v>107</v>
      </c>
      <c r="D1039" s="259" t="s">
        <v>45</v>
      </c>
      <c r="E1039" s="259">
        <v>2</v>
      </c>
      <c r="F1039" s="260"/>
      <c r="G1039" s="260"/>
    </row>
    <row r="1040" spans="1:7" x14ac:dyDescent="0.25">
      <c r="A1040" s="344"/>
      <c r="B1040" s="344"/>
      <c r="C1040" s="275"/>
      <c r="D1040" s="259"/>
      <c r="E1040" s="259"/>
      <c r="F1040" s="260"/>
      <c r="G1040" s="260"/>
    </row>
    <row r="1041" spans="1:7" x14ac:dyDescent="0.25">
      <c r="A1041" s="344">
        <v>157</v>
      </c>
      <c r="B1041" s="344"/>
      <c r="C1041" s="275" t="s">
        <v>623</v>
      </c>
      <c r="D1041" s="259" t="s">
        <v>45</v>
      </c>
      <c r="E1041" s="259">
        <v>1</v>
      </c>
      <c r="F1041" s="260"/>
      <c r="G1041" s="260"/>
    </row>
    <row r="1042" spans="1:7" x14ac:dyDescent="0.25">
      <c r="A1042" s="344"/>
      <c r="B1042" s="344"/>
      <c r="C1042" s="275"/>
      <c r="D1042" s="259"/>
      <c r="E1042" s="259"/>
      <c r="F1042" s="260"/>
      <c r="G1042" s="260"/>
    </row>
    <row r="1043" spans="1:7" x14ac:dyDescent="0.25">
      <c r="A1043" s="344">
        <v>158</v>
      </c>
      <c r="B1043" s="344"/>
      <c r="C1043" s="275" t="s">
        <v>113</v>
      </c>
      <c r="D1043" s="259" t="s">
        <v>45</v>
      </c>
      <c r="E1043" s="259">
        <v>2</v>
      </c>
      <c r="F1043" s="260"/>
      <c r="G1043" s="260"/>
    </row>
    <row r="1044" spans="1:7" x14ac:dyDescent="0.25">
      <c r="A1044" s="344"/>
      <c r="B1044" s="344"/>
      <c r="C1044" s="275"/>
      <c r="D1044" s="259"/>
      <c r="E1044" s="259"/>
      <c r="F1044" s="260"/>
      <c r="G1044" s="260"/>
    </row>
    <row r="1045" spans="1:7" x14ac:dyDescent="0.25">
      <c r="A1045" s="344">
        <v>159</v>
      </c>
      <c r="B1045" s="344"/>
      <c r="C1045" s="275" t="s">
        <v>625</v>
      </c>
      <c r="D1045" s="259" t="s">
        <v>45</v>
      </c>
      <c r="E1045" s="259">
        <v>2</v>
      </c>
      <c r="F1045" s="260"/>
      <c r="G1045" s="260"/>
    </row>
    <row r="1046" spans="1:7" x14ac:dyDescent="0.25">
      <c r="A1046" s="344"/>
      <c r="B1046" s="344"/>
      <c r="C1046" s="275"/>
      <c r="D1046" s="259"/>
      <c r="E1046" s="259"/>
      <c r="F1046" s="260"/>
      <c r="G1046" s="260"/>
    </row>
    <row r="1047" spans="1:7" x14ac:dyDescent="0.25">
      <c r="A1047" s="344">
        <v>160</v>
      </c>
      <c r="B1047" s="344"/>
      <c r="C1047" s="275" t="s">
        <v>666</v>
      </c>
      <c r="D1047" s="259" t="s">
        <v>45</v>
      </c>
      <c r="E1047" s="259">
        <v>1</v>
      </c>
      <c r="F1047" s="260"/>
      <c r="G1047" s="260"/>
    </row>
    <row r="1048" spans="1:7" x14ac:dyDescent="0.25">
      <c r="A1048" s="344"/>
      <c r="B1048" s="344"/>
      <c r="C1048" s="275"/>
      <c r="D1048" s="259"/>
      <c r="E1048" s="259"/>
      <c r="F1048" s="260"/>
      <c r="G1048" s="260"/>
    </row>
    <row r="1049" spans="1:7" x14ac:dyDescent="0.25">
      <c r="A1049" s="345">
        <v>161</v>
      </c>
      <c r="B1049" s="345"/>
      <c r="C1049" s="355" t="s">
        <v>667</v>
      </c>
      <c r="D1049" s="333" t="s">
        <v>45</v>
      </c>
      <c r="E1049" s="333">
        <v>2</v>
      </c>
      <c r="F1049" s="347"/>
      <c r="G1049" s="347"/>
    </row>
    <row r="1050" spans="1:7" x14ac:dyDescent="0.25">
      <c r="A1050" s="348"/>
      <c r="B1050" s="348"/>
      <c r="C1050" s="350"/>
      <c r="D1050" s="337"/>
      <c r="E1050" s="337"/>
      <c r="F1050" s="356"/>
      <c r="G1050" s="356"/>
    </row>
    <row r="1051" spans="1:7" x14ac:dyDescent="0.25">
      <c r="A1051" s="344">
        <v>162</v>
      </c>
      <c r="B1051" s="344"/>
      <c r="C1051" s="275" t="s">
        <v>668</v>
      </c>
      <c r="D1051" s="259" t="s">
        <v>45</v>
      </c>
      <c r="E1051" s="259">
        <v>1</v>
      </c>
      <c r="F1051" s="260"/>
      <c r="G1051" s="260"/>
    </row>
    <row r="1052" spans="1:7" x14ac:dyDescent="0.25">
      <c r="A1052" s="344"/>
      <c r="B1052" s="344"/>
      <c r="C1052" s="275"/>
      <c r="D1052" s="259"/>
      <c r="E1052" s="259"/>
      <c r="F1052" s="260"/>
      <c r="G1052" s="260"/>
    </row>
    <row r="1053" spans="1:7" x14ac:dyDescent="0.25">
      <c r="A1053" s="344">
        <v>163</v>
      </c>
      <c r="B1053" s="344"/>
      <c r="C1053" s="275" t="s">
        <v>669</v>
      </c>
      <c r="D1053" s="259" t="s">
        <v>45</v>
      </c>
      <c r="E1053" s="259">
        <v>1</v>
      </c>
      <c r="F1053" s="260"/>
      <c r="G1053" s="260"/>
    </row>
    <row r="1054" spans="1:7" x14ac:dyDescent="0.25">
      <c r="A1054" s="344"/>
      <c r="B1054" s="344"/>
      <c r="C1054" s="275"/>
      <c r="D1054" s="259"/>
      <c r="E1054" s="259"/>
      <c r="F1054" s="260"/>
      <c r="G1054" s="260"/>
    </row>
    <row r="1055" spans="1:7" x14ac:dyDescent="0.25">
      <c r="A1055" s="344">
        <v>164</v>
      </c>
      <c r="B1055" s="344"/>
      <c r="C1055" s="275" t="s">
        <v>670</v>
      </c>
      <c r="D1055" s="259" t="s">
        <v>45</v>
      </c>
      <c r="E1055" s="259">
        <v>2</v>
      </c>
      <c r="F1055" s="260"/>
      <c r="G1055" s="260"/>
    </row>
    <row r="1056" spans="1:7" x14ac:dyDescent="0.25">
      <c r="A1056" s="344"/>
      <c r="B1056" s="344"/>
      <c r="C1056" s="275"/>
      <c r="D1056" s="259"/>
      <c r="E1056" s="259"/>
      <c r="F1056" s="260"/>
      <c r="G1056" s="260"/>
    </row>
    <row r="1057" spans="1:7" x14ac:dyDescent="0.25">
      <c r="A1057" s="344"/>
      <c r="B1057" s="344"/>
      <c r="C1057" s="275" t="s">
        <v>109</v>
      </c>
      <c r="D1057" s="259"/>
      <c r="E1057" s="259"/>
      <c r="F1057" s="260"/>
      <c r="G1057" s="260"/>
    </row>
    <row r="1058" spans="1:7" x14ac:dyDescent="0.25">
      <c r="A1058" s="344"/>
      <c r="B1058" s="344"/>
      <c r="C1058" s="275"/>
      <c r="D1058" s="259"/>
      <c r="E1058" s="259"/>
      <c r="F1058" s="260"/>
      <c r="G1058" s="260"/>
    </row>
    <row r="1059" spans="1:7" x14ac:dyDescent="0.25">
      <c r="A1059" s="344"/>
      <c r="B1059" s="344"/>
      <c r="C1059" s="275" t="s">
        <v>609</v>
      </c>
      <c r="D1059" s="259"/>
      <c r="E1059" s="259"/>
      <c r="F1059" s="260"/>
      <c r="G1059" s="260"/>
    </row>
    <row r="1060" spans="1:7" x14ac:dyDescent="0.25">
      <c r="A1060" s="344"/>
      <c r="B1060" s="344"/>
      <c r="C1060" s="275"/>
      <c r="D1060" s="259"/>
      <c r="E1060" s="259"/>
      <c r="F1060" s="260"/>
      <c r="G1060" s="260"/>
    </row>
    <row r="1061" spans="1:7" ht="16.2" x14ac:dyDescent="0.25">
      <c r="A1061" s="344">
        <v>165</v>
      </c>
      <c r="B1061" s="344"/>
      <c r="C1061" s="275" t="s">
        <v>610</v>
      </c>
      <c r="D1061" s="259" t="s">
        <v>946</v>
      </c>
      <c r="E1061" s="259">
        <v>17</v>
      </c>
      <c r="F1061" s="260"/>
      <c r="G1061" s="260"/>
    </row>
    <row r="1062" spans="1:7" x14ac:dyDescent="0.25">
      <c r="A1062" s="344"/>
      <c r="B1062" s="344"/>
      <c r="C1062" s="275"/>
      <c r="D1062" s="259"/>
      <c r="E1062" s="259"/>
      <c r="F1062" s="260"/>
      <c r="G1062" s="260"/>
    </row>
    <row r="1063" spans="1:7" ht="16.2" x14ac:dyDescent="0.25">
      <c r="A1063" s="344">
        <v>166</v>
      </c>
      <c r="B1063" s="344"/>
      <c r="C1063" s="275" t="s">
        <v>611</v>
      </c>
      <c r="D1063" s="259" t="s">
        <v>948</v>
      </c>
      <c r="E1063" s="259">
        <v>56</v>
      </c>
      <c r="F1063" s="260"/>
      <c r="G1063" s="260"/>
    </row>
    <row r="1064" spans="1:7" x14ac:dyDescent="0.25">
      <c r="A1064" s="344"/>
      <c r="B1064" s="344"/>
      <c r="C1064" s="275"/>
      <c r="D1064" s="259"/>
      <c r="E1064" s="259"/>
      <c r="F1064" s="260"/>
      <c r="G1064" s="260"/>
    </row>
    <row r="1065" spans="1:7" ht="27.6" x14ac:dyDescent="0.25">
      <c r="A1065" s="344">
        <v>167</v>
      </c>
      <c r="B1065" s="344"/>
      <c r="C1065" s="275" t="s">
        <v>612</v>
      </c>
      <c r="D1065" s="259" t="s">
        <v>948</v>
      </c>
      <c r="E1065" s="259">
        <v>21</v>
      </c>
      <c r="F1065" s="260"/>
      <c r="G1065" s="260"/>
    </row>
    <row r="1066" spans="1:7" ht="9" customHeight="1" x14ac:dyDescent="0.25">
      <c r="A1066" s="344"/>
      <c r="B1066" s="344"/>
      <c r="C1066" s="275"/>
      <c r="D1066" s="259"/>
      <c r="E1066" s="259"/>
      <c r="F1066" s="260"/>
      <c r="G1066" s="260"/>
    </row>
    <row r="1067" spans="1:7" ht="16.2" x14ac:dyDescent="0.25">
      <c r="A1067" s="344">
        <v>168</v>
      </c>
      <c r="B1067" s="344"/>
      <c r="C1067" s="275" t="s">
        <v>613</v>
      </c>
      <c r="D1067" s="259" t="s">
        <v>948</v>
      </c>
      <c r="E1067" s="259">
        <v>77</v>
      </c>
      <c r="F1067" s="260"/>
      <c r="G1067" s="260"/>
    </row>
    <row r="1068" spans="1:7" x14ac:dyDescent="0.25">
      <c r="A1068" s="344"/>
      <c r="B1068" s="344"/>
      <c r="C1068" s="275"/>
      <c r="D1068" s="259"/>
      <c r="E1068" s="259"/>
      <c r="F1068" s="260"/>
      <c r="G1068" s="260"/>
    </row>
    <row r="1069" spans="1:7" ht="16.2" x14ac:dyDescent="0.25">
      <c r="A1069" s="344">
        <v>169</v>
      </c>
      <c r="B1069" s="344"/>
      <c r="C1069" s="275" t="s">
        <v>614</v>
      </c>
      <c r="D1069" s="259" t="s">
        <v>948</v>
      </c>
      <c r="E1069" s="259">
        <v>77</v>
      </c>
      <c r="F1069" s="260"/>
      <c r="G1069" s="260"/>
    </row>
    <row r="1070" spans="1:7" x14ac:dyDescent="0.25">
      <c r="A1070" s="344"/>
      <c r="B1070" s="344"/>
      <c r="C1070" s="275"/>
      <c r="D1070" s="259"/>
      <c r="E1070" s="259"/>
      <c r="F1070" s="260"/>
      <c r="G1070" s="260"/>
    </row>
    <row r="1071" spans="1:7" ht="27.6" x14ac:dyDescent="0.25">
      <c r="A1071" s="344">
        <v>170</v>
      </c>
      <c r="B1071" s="344"/>
      <c r="C1071" s="275" t="s">
        <v>616</v>
      </c>
      <c r="D1071" s="259" t="s">
        <v>946</v>
      </c>
      <c r="E1071" s="259">
        <v>2</v>
      </c>
      <c r="F1071" s="260"/>
      <c r="G1071" s="260"/>
    </row>
    <row r="1072" spans="1:7" x14ac:dyDescent="0.25">
      <c r="A1072" s="344"/>
      <c r="B1072" s="344"/>
      <c r="C1072" s="275"/>
      <c r="D1072" s="259"/>
      <c r="E1072" s="259"/>
      <c r="F1072" s="260"/>
      <c r="G1072" s="260"/>
    </row>
    <row r="1073" spans="1:7" ht="35.4" customHeight="1" x14ac:dyDescent="0.25">
      <c r="A1073" s="344">
        <v>171</v>
      </c>
      <c r="B1073" s="344"/>
      <c r="C1073" s="275" t="s">
        <v>615</v>
      </c>
      <c r="D1073" s="259" t="s">
        <v>946</v>
      </c>
      <c r="E1073" s="259">
        <v>6</v>
      </c>
      <c r="F1073" s="260"/>
      <c r="G1073" s="260"/>
    </row>
    <row r="1074" spans="1:7" x14ac:dyDescent="0.25">
      <c r="A1074" s="344"/>
      <c r="B1074" s="344"/>
      <c r="C1074" s="275"/>
      <c r="D1074" s="259"/>
      <c r="E1074" s="259"/>
      <c r="F1074" s="260"/>
      <c r="G1074" s="260"/>
    </row>
    <row r="1075" spans="1:7" ht="27.6" x14ac:dyDescent="0.25">
      <c r="A1075" s="344">
        <v>172</v>
      </c>
      <c r="B1075" s="344"/>
      <c r="C1075" s="275" t="s">
        <v>617</v>
      </c>
      <c r="D1075" s="259" t="s">
        <v>946</v>
      </c>
      <c r="E1075" s="259">
        <v>8</v>
      </c>
      <c r="F1075" s="260"/>
      <c r="G1075" s="260"/>
    </row>
    <row r="1076" spans="1:7" x14ac:dyDescent="0.25">
      <c r="A1076" s="344"/>
      <c r="B1076" s="344"/>
      <c r="C1076" s="275"/>
      <c r="D1076" s="259"/>
      <c r="E1076" s="259"/>
      <c r="F1076" s="260"/>
      <c r="G1076" s="260"/>
    </row>
    <row r="1077" spans="1:7" ht="27.6" x14ac:dyDescent="0.25">
      <c r="A1077" s="344">
        <v>173</v>
      </c>
      <c r="B1077" s="344"/>
      <c r="C1077" s="275" t="s">
        <v>618</v>
      </c>
      <c r="D1077" s="259" t="s">
        <v>946</v>
      </c>
      <c r="E1077" s="259">
        <v>15</v>
      </c>
      <c r="F1077" s="260"/>
      <c r="G1077" s="260"/>
    </row>
    <row r="1078" spans="1:7" x14ac:dyDescent="0.25">
      <c r="A1078" s="344"/>
      <c r="B1078" s="344"/>
      <c r="C1078" s="275"/>
      <c r="D1078" s="259"/>
      <c r="E1078" s="259"/>
      <c r="F1078" s="260"/>
      <c r="G1078" s="260"/>
    </row>
    <row r="1079" spans="1:7" x14ac:dyDescent="0.25">
      <c r="A1079" s="344">
        <v>174</v>
      </c>
      <c r="B1079" s="344"/>
      <c r="C1079" s="275" t="s">
        <v>373</v>
      </c>
      <c r="D1079" s="259" t="s">
        <v>52</v>
      </c>
      <c r="E1079" s="259">
        <v>1</v>
      </c>
      <c r="F1079" s="260"/>
      <c r="G1079" s="260"/>
    </row>
    <row r="1080" spans="1:7" x14ac:dyDescent="0.25">
      <c r="A1080" s="344"/>
      <c r="B1080" s="344"/>
      <c r="C1080" s="275"/>
      <c r="D1080" s="259"/>
      <c r="E1080" s="259"/>
      <c r="F1080" s="260"/>
      <c r="G1080" s="260"/>
    </row>
    <row r="1081" spans="1:7" x14ac:dyDescent="0.25">
      <c r="A1081" s="344"/>
      <c r="B1081" s="344"/>
      <c r="C1081" s="275" t="s">
        <v>671</v>
      </c>
      <c r="D1081" s="259"/>
      <c r="E1081" s="259"/>
      <c r="F1081" s="260"/>
      <c r="G1081" s="260"/>
    </row>
    <row r="1082" spans="1:7" x14ac:dyDescent="0.25">
      <c r="A1082" s="344"/>
      <c r="B1082" s="344"/>
      <c r="C1082" s="275"/>
      <c r="D1082" s="259"/>
      <c r="E1082" s="259"/>
      <c r="F1082" s="260"/>
      <c r="G1082" s="260"/>
    </row>
    <row r="1083" spans="1:7" x14ac:dyDescent="0.25">
      <c r="A1083" s="344">
        <v>175</v>
      </c>
      <c r="B1083" s="344"/>
      <c r="C1083" s="275" t="s">
        <v>672</v>
      </c>
      <c r="D1083" s="259" t="s">
        <v>44</v>
      </c>
      <c r="E1083" s="259">
        <v>35</v>
      </c>
      <c r="F1083" s="260"/>
      <c r="G1083" s="260"/>
    </row>
    <row r="1084" spans="1:7" x14ac:dyDescent="0.25">
      <c r="A1084" s="344"/>
      <c r="B1084" s="344"/>
      <c r="C1084" s="275"/>
      <c r="D1084" s="259"/>
      <c r="E1084" s="259"/>
      <c r="F1084" s="260"/>
      <c r="G1084" s="260"/>
    </row>
    <row r="1085" spans="1:7" x14ac:dyDescent="0.25">
      <c r="A1085" s="344"/>
      <c r="B1085" s="344"/>
      <c r="C1085" s="275" t="s">
        <v>673</v>
      </c>
      <c r="D1085" s="259"/>
      <c r="E1085" s="259"/>
      <c r="F1085" s="260"/>
      <c r="G1085" s="260"/>
    </row>
    <row r="1086" spans="1:7" x14ac:dyDescent="0.25">
      <c r="A1086" s="344"/>
      <c r="B1086" s="344"/>
      <c r="C1086" s="275"/>
      <c r="D1086" s="259"/>
      <c r="E1086" s="259"/>
      <c r="F1086" s="260"/>
      <c r="G1086" s="260"/>
    </row>
    <row r="1087" spans="1:7" x14ac:dyDescent="0.25">
      <c r="A1087" s="344">
        <v>176</v>
      </c>
      <c r="B1087" s="344"/>
      <c r="C1087" s="275" t="s">
        <v>674</v>
      </c>
      <c r="D1087" s="259" t="s">
        <v>45</v>
      </c>
      <c r="E1087" s="259">
        <v>4</v>
      </c>
      <c r="F1087" s="260"/>
      <c r="G1087" s="260"/>
    </row>
    <row r="1088" spans="1:7" x14ac:dyDescent="0.25">
      <c r="A1088" s="344"/>
      <c r="B1088" s="344"/>
      <c r="C1088" s="275"/>
      <c r="D1088" s="259"/>
      <c r="E1088" s="259"/>
      <c r="F1088" s="260"/>
      <c r="G1088" s="260"/>
    </row>
    <row r="1089" spans="1:7" x14ac:dyDescent="0.25">
      <c r="A1089" s="344">
        <v>177</v>
      </c>
      <c r="B1089" s="344"/>
      <c r="C1089" s="275" t="s">
        <v>675</v>
      </c>
      <c r="D1089" s="259" t="s">
        <v>45</v>
      </c>
      <c r="E1089" s="259">
        <v>6</v>
      </c>
      <c r="F1089" s="260"/>
      <c r="G1089" s="260"/>
    </row>
    <row r="1090" spans="1:7" x14ac:dyDescent="0.25">
      <c r="A1090" s="344"/>
      <c r="B1090" s="344"/>
      <c r="C1090" s="275"/>
      <c r="D1090" s="259"/>
      <c r="E1090" s="259"/>
      <c r="F1090" s="260"/>
      <c r="G1090" s="260"/>
    </row>
    <row r="1091" spans="1:7" x14ac:dyDescent="0.25">
      <c r="A1091" s="344">
        <v>178</v>
      </c>
      <c r="B1091" s="344"/>
      <c r="C1091" s="275" t="s">
        <v>676</v>
      </c>
      <c r="D1091" s="259" t="s">
        <v>45</v>
      </c>
      <c r="E1091" s="259">
        <v>2</v>
      </c>
      <c r="F1091" s="260"/>
      <c r="G1091" s="260"/>
    </row>
    <row r="1092" spans="1:7" x14ac:dyDescent="0.25">
      <c r="A1092" s="344"/>
      <c r="B1092" s="344"/>
      <c r="C1092" s="275"/>
      <c r="D1092" s="259"/>
      <c r="E1092" s="259"/>
      <c r="F1092" s="260"/>
      <c r="G1092" s="260"/>
    </row>
    <row r="1093" spans="1:7" x14ac:dyDescent="0.25">
      <c r="A1093" s="344">
        <v>179</v>
      </c>
      <c r="B1093" s="344"/>
      <c r="C1093" s="275" t="s">
        <v>677</v>
      </c>
      <c r="D1093" s="259" t="s">
        <v>45</v>
      </c>
      <c r="E1093" s="259">
        <v>4</v>
      </c>
      <c r="F1093" s="260"/>
      <c r="G1093" s="260"/>
    </row>
    <row r="1094" spans="1:7" x14ac:dyDescent="0.25">
      <c r="A1094" s="344"/>
      <c r="B1094" s="344"/>
      <c r="C1094" s="275"/>
      <c r="D1094" s="259"/>
      <c r="E1094" s="259"/>
      <c r="F1094" s="260"/>
      <c r="G1094" s="260"/>
    </row>
    <row r="1095" spans="1:7" x14ac:dyDescent="0.25">
      <c r="A1095" s="344"/>
      <c r="B1095" s="344"/>
      <c r="C1095" s="275" t="s">
        <v>296</v>
      </c>
      <c r="D1095" s="259"/>
      <c r="E1095" s="259"/>
      <c r="F1095" s="260"/>
      <c r="G1095" s="260"/>
    </row>
    <row r="1096" spans="1:7" x14ac:dyDescent="0.25">
      <c r="A1096" s="344"/>
      <c r="B1096" s="344"/>
      <c r="C1096" s="275"/>
      <c r="D1096" s="259"/>
      <c r="E1096" s="259"/>
      <c r="F1096" s="260"/>
      <c r="G1096" s="260"/>
    </row>
    <row r="1097" spans="1:7" x14ac:dyDescent="0.25">
      <c r="A1097" s="344">
        <v>180</v>
      </c>
      <c r="B1097" s="344"/>
      <c r="C1097" s="275" t="s">
        <v>110</v>
      </c>
      <c r="D1097" s="259" t="s">
        <v>44</v>
      </c>
      <c r="E1097" s="259">
        <v>12</v>
      </c>
      <c r="F1097" s="260"/>
      <c r="G1097" s="260"/>
    </row>
    <row r="1098" spans="1:7" x14ac:dyDescent="0.25">
      <c r="A1098" s="344"/>
      <c r="B1098" s="344"/>
      <c r="C1098" s="275"/>
      <c r="D1098" s="259"/>
      <c r="E1098" s="259"/>
      <c r="F1098" s="260"/>
      <c r="G1098" s="260"/>
    </row>
    <row r="1099" spans="1:7" x14ac:dyDescent="0.25">
      <c r="A1099" s="344">
        <v>181</v>
      </c>
      <c r="B1099" s="344"/>
      <c r="C1099" s="275" t="s">
        <v>678</v>
      </c>
      <c r="D1099" s="259" t="s">
        <v>44</v>
      </c>
      <c r="E1099" s="259">
        <v>17</v>
      </c>
      <c r="F1099" s="260"/>
      <c r="G1099" s="260"/>
    </row>
    <row r="1100" spans="1:7" x14ac:dyDescent="0.25">
      <c r="A1100" s="344"/>
      <c r="B1100" s="344"/>
      <c r="C1100" s="275"/>
      <c r="D1100" s="259"/>
      <c r="E1100" s="259"/>
      <c r="F1100" s="260"/>
      <c r="G1100" s="260"/>
    </row>
    <row r="1101" spans="1:7" x14ac:dyDescent="0.25">
      <c r="A1101" s="344"/>
      <c r="B1101" s="344"/>
      <c r="C1101" s="275" t="s">
        <v>111</v>
      </c>
      <c r="D1101" s="259"/>
      <c r="E1101" s="259"/>
      <c r="F1101" s="260"/>
      <c r="G1101" s="260"/>
    </row>
    <row r="1102" spans="1:7" x14ac:dyDescent="0.25">
      <c r="A1102" s="344"/>
      <c r="B1102" s="344"/>
      <c r="C1102" s="275"/>
      <c r="D1102" s="259"/>
      <c r="E1102" s="259"/>
      <c r="F1102" s="260"/>
      <c r="G1102" s="260"/>
    </row>
    <row r="1103" spans="1:7" x14ac:dyDescent="0.25">
      <c r="A1103" s="344">
        <v>182</v>
      </c>
      <c r="B1103" s="344"/>
      <c r="C1103" s="275" t="s">
        <v>112</v>
      </c>
      <c r="D1103" s="259" t="s">
        <v>45</v>
      </c>
      <c r="E1103" s="259">
        <v>41</v>
      </c>
      <c r="F1103" s="260"/>
      <c r="G1103" s="260"/>
    </row>
    <row r="1104" spans="1:7" x14ac:dyDescent="0.25">
      <c r="A1104" s="344"/>
      <c r="B1104" s="344"/>
      <c r="C1104" s="275"/>
      <c r="D1104" s="259"/>
      <c r="E1104" s="259"/>
      <c r="F1104" s="260"/>
      <c r="G1104" s="260"/>
    </row>
    <row r="1105" spans="1:7" x14ac:dyDescent="0.25">
      <c r="A1105" s="344"/>
      <c r="B1105" s="344"/>
      <c r="C1105" s="275" t="s">
        <v>679</v>
      </c>
      <c r="D1105" s="259"/>
      <c r="E1105" s="259"/>
      <c r="F1105" s="260"/>
      <c r="G1105" s="260"/>
    </row>
    <row r="1106" spans="1:7" x14ac:dyDescent="0.25">
      <c r="A1106" s="344"/>
      <c r="B1106" s="344"/>
      <c r="C1106" s="275"/>
      <c r="D1106" s="259"/>
      <c r="E1106" s="259"/>
      <c r="F1106" s="260"/>
      <c r="G1106" s="260"/>
    </row>
    <row r="1107" spans="1:7" x14ac:dyDescent="0.25">
      <c r="A1107" s="344">
        <v>183</v>
      </c>
      <c r="B1107" s="344"/>
      <c r="C1107" s="275" t="s">
        <v>680</v>
      </c>
      <c r="D1107" s="259" t="s">
        <v>44</v>
      </c>
      <c r="E1107" s="259">
        <v>5</v>
      </c>
      <c r="F1107" s="260"/>
      <c r="G1107" s="260"/>
    </row>
    <row r="1108" spans="1:7" x14ac:dyDescent="0.25">
      <c r="A1108" s="344"/>
      <c r="B1108" s="344"/>
      <c r="C1108" s="275"/>
      <c r="D1108" s="259"/>
      <c r="E1108" s="259"/>
      <c r="F1108" s="260"/>
      <c r="G1108" s="260"/>
    </row>
    <row r="1109" spans="1:7" x14ac:dyDescent="0.25">
      <c r="A1109" s="344"/>
      <c r="B1109" s="344"/>
      <c r="C1109" s="275" t="s">
        <v>681</v>
      </c>
      <c r="D1109" s="259"/>
      <c r="E1109" s="259"/>
      <c r="F1109" s="260"/>
      <c r="G1109" s="260"/>
    </row>
    <row r="1110" spans="1:7" x14ac:dyDescent="0.25">
      <c r="A1110" s="344"/>
      <c r="B1110" s="344"/>
      <c r="C1110" s="275"/>
      <c r="D1110" s="259"/>
      <c r="E1110" s="259"/>
      <c r="F1110" s="260"/>
      <c r="G1110" s="260"/>
    </row>
    <row r="1111" spans="1:7" x14ac:dyDescent="0.25">
      <c r="A1111" s="344">
        <v>184</v>
      </c>
      <c r="B1111" s="344"/>
      <c r="C1111" s="275" t="s">
        <v>682</v>
      </c>
      <c r="D1111" s="259" t="s">
        <v>45</v>
      </c>
      <c r="E1111" s="259">
        <v>6</v>
      </c>
      <c r="F1111" s="260"/>
      <c r="G1111" s="260"/>
    </row>
    <row r="1112" spans="1:7" x14ac:dyDescent="0.25">
      <c r="A1112" s="344"/>
      <c r="B1112" s="344"/>
      <c r="C1112" s="275"/>
      <c r="D1112" s="259"/>
      <c r="E1112" s="259"/>
      <c r="F1112" s="260"/>
      <c r="G1112" s="260"/>
    </row>
    <row r="1113" spans="1:7" x14ac:dyDescent="0.25">
      <c r="A1113" s="344"/>
      <c r="B1113" s="344"/>
      <c r="C1113" s="275" t="s">
        <v>114</v>
      </c>
      <c r="D1113" s="259"/>
      <c r="E1113" s="259"/>
      <c r="F1113" s="260"/>
      <c r="G1113" s="260"/>
    </row>
    <row r="1114" spans="1:7" x14ac:dyDescent="0.25">
      <c r="A1114" s="344"/>
      <c r="B1114" s="344"/>
      <c r="C1114" s="275"/>
      <c r="D1114" s="259"/>
      <c r="E1114" s="259"/>
      <c r="F1114" s="260"/>
      <c r="G1114" s="260"/>
    </row>
    <row r="1115" spans="1:7" x14ac:dyDescent="0.25">
      <c r="A1115" s="344"/>
      <c r="B1115" s="344"/>
      <c r="C1115" s="275" t="s">
        <v>297</v>
      </c>
      <c r="D1115" s="259"/>
      <c r="E1115" s="259"/>
      <c r="F1115" s="260"/>
      <c r="G1115" s="260"/>
    </row>
    <row r="1116" spans="1:7" x14ac:dyDescent="0.25">
      <c r="A1116" s="344"/>
      <c r="B1116" s="344"/>
      <c r="C1116" s="275"/>
      <c r="D1116" s="259"/>
      <c r="E1116" s="259"/>
      <c r="F1116" s="260"/>
      <c r="G1116" s="260"/>
    </row>
    <row r="1117" spans="1:7" ht="46.8" customHeight="1" x14ac:dyDescent="0.25">
      <c r="A1117" s="344">
        <v>185</v>
      </c>
      <c r="B1117" s="344"/>
      <c r="C1117" s="275" t="s">
        <v>683</v>
      </c>
      <c r="D1117" s="259" t="s">
        <v>45</v>
      </c>
      <c r="E1117" s="259">
        <v>1</v>
      </c>
      <c r="F1117" s="260"/>
      <c r="G1117" s="260"/>
    </row>
    <row r="1118" spans="1:7" x14ac:dyDescent="0.25">
      <c r="A1118" s="344"/>
      <c r="B1118" s="344"/>
      <c r="C1118" s="275"/>
      <c r="D1118" s="259"/>
      <c r="E1118" s="259"/>
      <c r="F1118" s="260"/>
      <c r="G1118" s="260"/>
    </row>
    <row r="1119" spans="1:7" x14ac:dyDescent="0.25">
      <c r="A1119" s="344"/>
      <c r="B1119" s="344"/>
      <c r="C1119" s="275" t="s">
        <v>64</v>
      </c>
      <c r="D1119" s="259"/>
      <c r="E1119" s="259"/>
      <c r="F1119" s="260"/>
      <c r="G1119" s="260"/>
    </row>
    <row r="1120" spans="1:7" x14ac:dyDescent="0.25">
      <c r="A1120" s="344"/>
      <c r="B1120" s="344"/>
      <c r="C1120" s="275"/>
      <c r="D1120" s="259"/>
      <c r="E1120" s="259"/>
      <c r="F1120" s="260"/>
      <c r="G1120" s="260"/>
    </row>
    <row r="1121" spans="1:7" x14ac:dyDescent="0.25">
      <c r="A1121" s="344">
        <v>186</v>
      </c>
      <c r="B1121" s="344"/>
      <c r="C1121" s="275" t="s">
        <v>684</v>
      </c>
      <c r="D1121" s="259" t="s">
        <v>44</v>
      </c>
      <c r="E1121" s="259">
        <v>12</v>
      </c>
      <c r="F1121" s="260"/>
      <c r="G1121" s="260"/>
    </row>
    <row r="1122" spans="1:7" x14ac:dyDescent="0.25">
      <c r="A1122" s="344"/>
      <c r="B1122" s="344"/>
      <c r="C1122" s="275"/>
      <c r="D1122" s="259"/>
      <c r="E1122" s="259"/>
      <c r="F1122" s="260"/>
      <c r="G1122" s="260"/>
    </row>
    <row r="1123" spans="1:7" x14ac:dyDescent="0.25">
      <c r="A1123" s="344">
        <v>187</v>
      </c>
      <c r="B1123" s="344"/>
      <c r="C1123" s="275" t="s">
        <v>685</v>
      </c>
      <c r="D1123" s="259" t="s">
        <v>44</v>
      </c>
      <c r="E1123" s="259">
        <v>2</v>
      </c>
      <c r="F1123" s="260"/>
      <c r="G1123" s="260"/>
    </row>
    <row r="1124" spans="1:7" x14ac:dyDescent="0.25">
      <c r="A1124" s="344"/>
      <c r="B1124" s="344"/>
      <c r="C1124" s="275"/>
      <c r="D1124" s="259"/>
      <c r="E1124" s="259"/>
      <c r="F1124" s="260"/>
      <c r="G1124" s="260"/>
    </row>
    <row r="1125" spans="1:7" x14ac:dyDescent="0.25">
      <c r="A1125" s="344"/>
      <c r="B1125" s="344"/>
      <c r="C1125" s="275" t="s">
        <v>686</v>
      </c>
      <c r="D1125" s="259"/>
      <c r="E1125" s="259"/>
      <c r="F1125" s="260"/>
      <c r="G1125" s="260"/>
    </row>
    <row r="1126" spans="1:7" x14ac:dyDescent="0.25">
      <c r="A1126" s="344"/>
      <c r="B1126" s="344"/>
      <c r="C1126" s="275"/>
      <c r="D1126" s="259"/>
      <c r="E1126" s="259"/>
      <c r="F1126" s="260"/>
      <c r="G1126" s="260"/>
    </row>
    <row r="1127" spans="1:7" ht="66" customHeight="1" x14ac:dyDescent="0.25">
      <c r="A1127" s="344">
        <v>188</v>
      </c>
      <c r="B1127" s="344"/>
      <c r="C1127" s="275" t="s">
        <v>687</v>
      </c>
      <c r="D1127" s="259" t="s">
        <v>52</v>
      </c>
      <c r="E1127" s="259">
        <v>1</v>
      </c>
      <c r="F1127" s="260"/>
      <c r="G1127" s="260"/>
    </row>
    <row r="1128" spans="1:7" x14ac:dyDescent="0.25">
      <c r="A1128" s="344"/>
      <c r="B1128" s="344"/>
      <c r="C1128" s="275"/>
      <c r="D1128" s="259"/>
      <c r="E1128" s="259"/>
      <c r="F1128" s="260"/>
      <c r="G1128" s="260"/>
    </row>
    <row r="1129" spans="1:7" ht="57.6" customHeight="1" x14ac:dyDescent="0.25">
      <c r="A1129" s="344">
        <v>189</v>
      </c>
      <c r="B1129" s="344"/>
      <c r="C1129" s="275" t="s">
        <v>688</v>
      </c>
      <c r="D1129" s="259" t="s">
        <v>52</v>
      </c>
      <c r="E1129" s="259">
        <v>1</v>
      </c>
      <c r="F1129" s="260"/>
      <c r="G1129" s="260"/>
    </row>
    <row r="1130" spans="1:7" x14ac:dyDescent="0.25">
      <c r="A1130" s="344"/>
      <c r="B1130" s="344"/>
      <c r="C1130" s="275"/>
      <c r="D1130" s="259"/>
      <c r="E1130" s="259"/>
      <c r="F1130" s="260"/>
      <c r="G1130" s="260"/>
    </row>
    <row r="1131" spans="1:7" x14ac:dyDescent="0.25">
      <c r="A1131" s="345"/>
      <c r="B1131" s="344"/>
      <c r="C1131" s="275"/>
      <c r="D1131" s="259"/>
      <c r="E1131" s="259"/>
      <c r="F1131" s="260"/>
      <c r="G1131" s="260"/>
    </row>
    <row r="1132" spans="1:7" x14ac:dyDescent="0.25">
      <c r="A1132" s="242"/>
      <c r="B1132" s="274"/>
      <c r="C1132" s="273"/>
      <c r="D1132" s="229"/>
      <c r="E1132" s="229"/>
      <c r="F1132" s="230"/>
      <c r="G1132" s="230"/>
    </row>
    <row r="1133" spans="1:7" x14ac:dyDescent="0.25">
      <c r="C1133" s="237"/>
      <c r="D1133" s="233"/>
      <c r="E1133" s="233"/>
      <c r="F1133" s="234"/>
      <c r="G1133" s="234"/>
    </row>
    <row r="1134" spans="1:7" x14ac:dyDescent="0.25">
      <c r="A1134" s="313"/>
      <c r="B1134" s="313"/>
      <c r="C1134" s="314"/>
      <c r="D1134" s="315"/>
      <c r="E1134" s="316"/>
      <c r="F1134" s="200"/>
      <c r="G1134" s="218"/>
    </row>
    <row r="1135" spans="1:7" ht="14.4" customHeight="1" x14ac:dyDescent="0.25">
      <c r="A1135" s="202" t="s">
        <v>52</v>
      </c>
      <c r="B1135" s="202" t="s">
        <v>952</v>
      </c>
      <c r="C1135" s="203" t="s">
        <v>147</v>
      </c>
      <c r="D1135" s="204" t="s">
        <v>148</v>
      </c>
      <c r="E1135" s="205" t="s">
        <v>149</v>
      </c>
      <c r="F1135" s="205" t="s">
        <v>150</v>
      </c>
      <c r="G1135" s="219"/>
    </row>
    <row r="1136" spans="1:7" x14ac:dyDescent="0.25">
      <c r="A1136" s="202"/>
      <c r="B1136" s="202" t="s">
        <v>950</v>
      </c>
      <c r="C1136" s="203"/>
      <c r="D1136" s="204"/>
      <c r="E1136" s="205"/>
      <c r="F1136" s="220"/>
      <c r="G1136" s="221"/>
    </row>
    <row r="1137" spans="1:7" x14ac:dyDescent="0.25">
      <c r="A1137" s="202"/>
      <c r="B1137" s="202"/>
      <c r="C1137" s="203"/>
      <c r="D1137" s="206"/>
      <c r="E1137" s="206"/>
      <c r="F1137" s="206" t="s">
        <v>151</v>
      </c>
      <c r="G1137" s="222" t="s">
        <v>152</v>
      </c>
    </row>
    <row r="1138" spans="1:7" x14ac:dyDescent="0.25">
      <c r="A1138" s="209"/>
      <c r="B1138" s="209"/>
      <c r="C1138" s="210"/>
      <c r="D1138" s="211">
        <v>1</v>
      </c>
      <c r="E1138" s="211">
        <v>2</v>
      </c>
      <c r="F1138" s="211">
        <v>3</v>
      </c>
      <c r="G1138" s="211">
        <f>+F1138+1</f>
        <v>4</v>
      </c>
    </row>
    <row r="1139" spans="1:7" x14ac:dyDescent="0.25">
      <c r="A1139" s="223"/>
      <c r="B1139" s="223"/>
      <c r="C1139" s="224"/>
      <c r="D1139" s="225"/>
      <c r="E1139" s="226"/>
      <c r="F1139" s="226"/>
      <c r="G1139" s="227" t="s">
        <v>153</v>
      </c>
    </row>
    <row r="1140" spans="1:7" x14ac:dyDescent="0.25">
      <c r="A1140" s="420"/>
      <c r="B1140" s="421"/>
      <c r="C1140" s="275"/>
      <c r="D1140" s="259"/>
      <c r="E1140" s="259"/>
      <c r="F1140" s="260"/>
      <c r="G1140" s="260"/>
    </row>
    <row r="1141" spans="1:7" x14ac:dyDescent="0.25">
      <c r="A1141" s="421"/>
      <c r="B1141" s="421"/>
      <c r="C1141" s="228" t="s">
        <v>345</v>
      </c>
      <c r="D1141" s="259"/>
      <c r="E1141" s="259"/>
      <c r="F1141" s="260"/>
      <c r="G1141" s="215"/>
    </row>
    <row r="1142" spans="1:7" x14ac:dyDescent="0.25">
      <c r="A1142" s="421"/>
      <c r="B1142" s="421"/>
      <c r="C1142" s="228"/>
      <c r="D1142" s="259"/>
      <c r="E1142" s="259"/>
      <c r="F1142" s="260"/>
      <c r="G1142" s="260"/>
    </row>
    <row r="1143" spans="1:7" x14ac:dyDescent="0.25">
      <c r="A1143" s="421"/>
      <c r="B1143" s="421"/>
      <c r="C1143" s="228" t="s">
        <v>689</v>
      </c>
      <c r="D1143" s="259"/>
      <c r="E1143" s="259"/>
      <c r="F1143" s="260"/>
      <c r="G1143" s="215"/>
    </row>
    <row r="1144" spans="1:7" x14ac:dyDescent="0.25">
      <c r="A1144" s="421"/>
      <c r="B1144" s="421"/>
      <c r="C1144" s="228"/>
      <c r="D1144" s="259"/>
      <c r="E1144" s="259"/>
      <c r="F1144" s="260"/>
      <c r="G1144" s="260"/>
    </row>
    <row r="1145" spans="1:7" x14ac:dyDescent="0.25">
      <c r="A1145" s="421"/>
      <c r="B1145" s="421"/>
      <c r="C1145" s="228" t="s">
        <v>86</v>
      </c>
      <c r="D1145" s="259"/>
      <c r="E1145" s="259"/>
      <c r="F1145" s="260"/>
      <c r="G1145" s="215"/>
    </row>
    <row r="1146" spans="1:7" x14ac:dyDescent="0.25">
      <c r="A1146" s="421"/>
      <c r="B1146" s="421"/>
      <c r="C1146" s="275"/>
      <c r="D1146" s="259"/>
      <c r="E1146" s="259"/>
      <c r="F1146" s="260"/>
      <c r="G1146" s="260"/>
    </row>
    <row r="1147" spans="1:7" ht="27.6" x14ac:dyDescent="0.25">
      <c r="A1147" s="421"/>
      <c r="B1147" s="421"/>
      <c r="C1147" s="275" t="s">
        <v>349</v>
      </c>
      <c r="D1147" s="259"/>
      <c r="E1147" s="259"/>
      <c r="F1147" s="260"/>
      <c r="G1147" s="260"/>
    </row>
    <row r="1148" spans="1:7" x14ac:dyDescent="0.25">
      <c r="A1148" s="421"/>
      <c r="B1148" s="421"/>
      <c r="C1148" s="275"/>
      <c r="D1148" s="259"/>
      <c r="E1148" s="259"/>
      <c r="F1148" s="260"/>
      <c r="G1148" s="260"/>
    </row>
    <row r="1149" spans="1:7" x14ac:dyDescent="0.25">
      <c r="A1149" s="421"/>
      <c r="B1149" s="421"/>
      <c r="C1149" s="275" t="s">
        <v>690</v>
      </c>
      <c r="D1149" s="259"/>
      <c r="E1149" s="259"/>
      <c r="F1149" s="260"/>
      <c r="G1149" s="260"/>
    </row>
    <row r="1150" spans="1:7" x14ac:dyDescent="0.25">
      <c r="A1150" s="421"/>
      <c r="B1150" s="421"/>
      <c r="C1150" s="275"/>
      <c r="D1150" s="259"/>
      <c r="E1150" s="259"/>
      <c r="F1150" s="260"/>
      <c r="G1150" s="260"/>
    </row>
    <row r="1151" spans="1:7" ht="45.6" customHeight="1" x14ac:dyDescent="0.25">
      <c r="A1151" s="421"/>
      <c r="B1151" s="421"/>
      <c r="C1151" s="275" t="s">
        <v>691</v>
      </c>
      <c r="D1151" s="259"/>
      <c r="E1151" s="259"/>
      <c r="F1151" s="260"/>
      <c r="G1151" s="260"/>
    </row>
    <row r="1152" spans="1:7" x14ac:dyDescent="0.25">
      <c r="A1152" s="421"/>
      <c r="B1152" s="421"/>
      <c r="C1152" s="275"/>
      <c r="D1152" s="259"/>
      <c r="E1152" s="259"/>
      <c r="F1152" s="260"/>
      <c r="G1152" s="260"/>
    </row>
    <row r="1153" spans="1:7" x14ac:dyDescent="0.25">
      <c r="A1153" s="421"/>
      <c r="B1153" s="421"/>
      <c r="C1153" s="275" t="s">
        <v>692</v>
      </c>
      <c r="D1153" s="259" t="s">
        <v>45</v>
      </c>
      <c r="E1153" s="259">
        <v>2</v>
      </c>
      <c r="F1153" s="260"/>
      <c r="G1153" s="260"/>
    </row>
    <row r="1154" spans="1:7" x14ac:dyDescent="0.25">
      <c r="A1154" s="421"/>
      <c r="B1154" s="421"/>
      <c r="C1154" s="275"/>
      <c r="D1154" s="259"/>
      <c r="E1154" s="259"/>
      <c r="F1154" s="260"/>
      <c r="G1154" s="260"/>
    </row>
    <row r="1155" spans="1:7" x14ac:dyDescent="0.25">
      <c r="A1155" s="422"/>
      <c r="B1155" s="421"/>
      <c r="C1155" s="275"/>
      <c r="D1155" s="259"/>
      <c r="E1155" s="259"/>
      <c r="F1155" s="260"/>
      <c r="G1155" s="260"/>
    </row>
    <row r="1156" spans="1:7" x14ac:dyDescent="0.25">
      <c r="A1156" s="242"/>
      <c r="B1156" s="274"/>
      <c r="C1156" s="274"/>
      <c r="D1156" s="244"/>
      <c r="E1156" s="244"/>
      <c r="F1156" s="245"/>
      <c r="G1156" s="246"/>
    </row>
    <row r="1157" spans="1:7" x14ac:dyDescent="0.25">
      <c r="C1157" s="237"/>
      <c r="D1157" s="233"/>
      <c r="E1157" s="233"/>
      <c r="F1157" s="234"/>
      <c r="G1157" s="234"/>
    </row>
    <row r="1158" spans="1:7" x14ac:dyDescent="0.25">
      <c r="A1158" s="313"/>
      <c r="B1158" s="313"/>
      <c r="C1158" s="314"/>
      <c r="D1158" s="315"/>
      <c r="E1158" s="316"/>
      <c r="F1158" s="200"/>
      <c r="G1158" s="218"/>
    </row>
    <row r="1159" spans="1:7" ht="14.4" customHeight="1" x14ac:dyDescent="0.25">
      <c r="A1159" s="202" t="s">
        <v>52</v>
      </c>
      <c r="B1159" s="202" t="s">
        <v>952</v>
      </c>
      <c r="C1159" s="203" t="s">
        <v>147</v>
      </c>
      <c r="D1159" s="204" t="s">
        <v>148</v>
      </c>
      <c r="E1159" s="205" t="s">
        <v>149</v>
      </c>
      <c r="F1159" s="205" t="s">
        <v>150</v>
      </c>
      <c r="G1159" s="219"/>
    </row>
    <row r="1160" spans="1:7" x14ac:dyDescent="0.25">
      <c r="A1160" s="202"/>
      <c r="B1160" s="202" t="s">
        <v>950</v>
      </c>
      <c r="C1160" s="203"/>
      <c r="D1160" s="204"/>
      <c r="E1160" s="205"/>
      <c r="F1160" s="220"/>
      <c r="G1160" s="221"/>
    </row>
    <row r="1161" spans="1:7" x14ac:dyDescent="0.25">
      <c r="A1161" s="202"/>
      <c r="B1161" s="202"/>
      <c r="C1161" s="203"/>
      <c r="D1161" s="206"/>
      <c r="E1161" s="206"/>
      <c r="F1161" s="206" t="s">
        <v>151</v>
      </c>
      <c r="G1161" s="222" t="s">
        <v>152</v>
      </c>
    </row>
    <row r="1162" spans="1:7" x14ac:dyDescent="0.25">
      <c r="A1162" s="209"/>
      <c r="B1162" s="209"/>
      <c r="C1162" s="210"/>
      <c r="D1162" s="211">
        <v>1</v>
      </c>
      <c r="E1162" s="211">
        <v>2</v>
      </c>
      <c r="F1162" s="211">
        <v>3</v>
      </c>
      <c r="G1162" s="211">
        <f>+F1162+1</f>
        <v>4</v>
      </c>
    </row>
    <row r="1163" spans="1:7" x14ac:dyDescent="0.25">
      <c r="A1163" s="223"/>
      <c r="B1163" s="223"/>
      <c r="C1163" s="224"/>
      <c r="D1163" s="225"/>
      <c r="E1163" s="226"/>
      <c r="F1163" s="226"/>
      <c r="G1163" s="227" t="s">
        <v>153</v>
      </c>
    </row>
    <row r="1164" spans="1:7" x14ac:dyDescent="0.25">
      <c r="A1164" s="348"/>
      <c r="B1164" s="344"/>
      <c r="C1164" s="275"/>
      <c r="D1164" s="259"/>
      <c r="E1164" s="259"/>
      <c r="F1164" s="260"/>
      <c r="G1164" s="260"/>
    </row>
    <row r="1165" spans="1:7" x14ac:dyDescent="0.25">
      <c r="A1165" s="344"/>
      <c r="B1165" s="344"/>
      <c r="C1165" s="275"/>
      <c r="D1165" s="259"/>
      <c r="E1165" s="259"/>
      <c r="F1165" s="260"/>
      <c r="G1165" s="260"/>
    </row>
    <row r="1166" spans="1:7" x14ac:dyDescent="0.25">
      <c r="A1166" s="344"/>
      <c r="B1166" s="344"/>
      <c r="C1166" s="275" t="s">
        <v>345</v>
      </c>
      <c r="D1166" s="259"/>
      <c r="E1166" s="259"/>
      <c r="F1166" s="260"/>
      <c r="G1166" s="260"/>
    </row>
    <row r="1167" spans="1:7" x14ac:dyDescent="0.25">
      <c r="A1167" s="344"/>
      <c r="B1167" s="344"/>
      <c r="C1167" s="275"/>
      <c r="D1167" s="259"/>
      <c r="E1167" s="259"/>
      <c r="F1167" s="260"/>
      <c r="G1167" s="260"/>
    </row>
    <row r="1168" spans="1:7" x14ac:dyDescent="0.25">
      <c r="A1168" s="344"/>
      <c r="B1168" s="344"/>
      <c r="C1168" s="275" t="s">
        <v>693</v>
      </c>
      <c r="D1168" s="259"/>
      <c r="E1168" s="259"/>
      <c r="F1168" s="260"/>
      <c r="G1168" s="260"/>
    </row>
    <row r="1169" spans="1:7" x14ac:dyDescent="0.25">
      <c r="A1169" s="344"/>
      <c r="B1169" s="344"/>
      <c r="C1169" s="275"/>
      <c r="D1169" s="259"/>
      <c r="E1169" s="259"/>
      <c r="F1169" s="260"/>
      <c r="G1169" s="260"/>
    </row>
    <row r="1170" spans="1:7" x14ac:dyDescent="0.25">
      <c r="A1170" s="344"/>
      <c r="B1170" s="344"/>
      <c r="C1170" s="275" t="s">
        <v>88</v>
      </c>
      <c r="D1170" s="259"/>
      <c r="E1170" s="259"/>
      <c r="F1170" s="260"/>
      <c r="G1170" s="260"/>
    </row>
    <row r="1171" spans="1:7" x14ac:dyDescent="0.25">
      <c r="A1171" s="344"/>
      <c r="B1171" s="344"/>
      <c r="C1171" s="275"/>
      <c r="D1171" s="259"/>
      <c r="E1171" s="259"/>
      <c r="F1171" s="260"/>
      <c r="G1171" s="260"/>
    </row>
    <row r="1172" spans="1:7" ht="27.6" x14ac:dyDescent="0.25">
      <c r="A1172" s="344"/>
      <c r="B1172" s="344"/>
      <c r="C1172" s="275" t="s">
        <v>349</v>
      </c>
      <c r="D1172" s="259"/>
      <c r="E1172" s="259"/>
      <c r="F1172" s="260"/>
      <c r="G1172" s="260"/>
    </row>
    <row r="1173" spans="1:7" x14ac:dyDescent="0.25">
      <c r="A1173" s="344"/>
      <c r="B1173" s="344"/>
      <c r="C1173" s="275"/>
      <c r="D1173" s="259"/>
      <c r="E1173" s="259"/>
      <c r="F1173" s="260"/>
      <c r="G1173" s="260"/>
    </row>
    <row r="1174" spans="1:7" x14ac:dyDescent="0.25">
      <c r="A1174" s="344"/>
      <c r="B1174" s="344"/>
      <c r="C1174" s="275" t="s">
        <v>310</v>
      </c>
      <c r="D1174" s="259"/>
      <c r="E1174" s="259"/>
      <c r="F1174" s="260"/>
      <c r="G1174" s="260"/>
    </row>
    <row r="1175" spans="1:7" x14ac:dyDescent="0.25">
      <c r="A1175" s="344"/>
      <c r="B1175" s="344"/>
      <c r="C1175" s="275"/>
      <c r="D1175" s="259"/>
      <c r="E1175" s="259"/>
      <c r="F1175" s="260"/>
      <c r="G1175" s="260"/>
    </row>
    <row r="1176" spans="1:7" x14ac:dyDescent="0.25">
      <c r="A1176" s="344"/>
      <c r="B1176" s="344"/>
      <c r="C1176" s="275" t="s">
        <v>303</v>
      </c>
      <c r="D1176" s="259"/>
      <c r="E1176" s="259"/>
      <c r="F1176" s="260"/>
      <c r="G1176" s="260"/>
    </row>
    <row r="1177" spans="1:7" x14ac:dyDescent="0.25">
      <c r="A1177" s="344"/>
      <c r="B1177" s="344"/>
      <c r="C1177" s="275"/>
      <c r="D1177" s="259"/>
      <c r="E1177" s="259"/>
      <c r="F1177" s="260"/>
      <c r="G1177" s="260"/>
    </row>
    <row r="1178" spans="1:7" x14ac:dyDescent="0.25">
      <c r="A1178" s="344"/>
      <c r="B1178" s="344"/>
      <c r="C1178" s="275" t="s">
        <v>304</v>
      </c>
      <c r="D1178" s="259"/>
      <c r="E1178" s="259"/>
      <c r="F1178" s="260"/>
      <c r="G1178" s="260"/>
    </row>
    <row r="1179" spans="1:7" x14ac:dyDescent="0.25">
      <c r="A1179" s="344"/>
      <c r="B1179" s="344"/>
      <c r="C1179" s="275"/>
      <c r="D1179" s="259"/>
      <c r="E1179" s="259"/>
      <c r="F1179" s="260"/>
      <c r="G1179" s="260"/>
    </row>
    <row r="1180" spans="1:7" ht="54.6" customHeight="1" x14ac:dyDescent="0.25">
      <c r="A1180" s="344"/>
      <c r="B1180" s="344"/>
      <c r="C1180" s="275" t="s">
        <v>305</v>
      </c>
      <c r="D1180" s="259"/>
      <c r="E1180" s="259"/>
      <c r="F1180" s="260"/>
      <c r="G1180" s="260"/>
    </row>
    <row r="1181" spans="1:7" x14ac:dyDescent="0.25">
      <c r="A1181" s="344"/>
      <c r="B1181" s="344"/>
      <c r="C1181" s="275"/>
      <c r="D1181" s="259"/>
      <c r="E1181" s="259"/>
      <c r="F1181" s="260"/>
      <c r="G1181" s="260"/>
    </row>
    <row r="1182" spans="1:7" x14ac:dyDescent="0.25">
      <c r="A1182" s="344"/>
      <c r="B1182" s="344"/>
      <c r="C1182" s="275" t="s">
        <v>306</v>
      </c>
      <c r="D1182" s="259"/>
      <c r="E1182" s="259"/>
      <c r="F1182" s="260"/>
      <c r="G1182" s="260"/>
    </row>
    <row r="1183" spans="1:7" x14ac:dyDescent="0.25">
      <c r="A1183" s="344"/>
      <c r="B1183" s="344"/>
      <c r="C1183" s="275"/>
      <c r="D1183" s="259"/>
      <c r="E1183" s="259"/>
      <c r="F1183" s="260"/>
      <c r="G1183" s="260"/>
    </row>
    <row r="1184" spans="1:7" ht="39.6" customHeight="1" x14ac:dyDescent="0.25">
      <c r="A1184" s="344"/>
      <c r="B1184" s="344"/>
      <c r="C1184" s="275" t="s">
        <v>307</v>
      </c>
      <c r="D1184" s="259"/>
      <c r="E1184" s="259"/>
      <c r="F1184" s="260"/>
      <c r="G1184" s="260"/>
    </row>
    <row r="1185" spans="1:7" x14ac:dyDescent="0.25">
      <c r="A1185" s="344"/>
      <c r="B1185" s="344"/>
      <c r="C1185" s="275"/>
      <c r="D1185" s="259"/>
      <c r="E1185" s="259"/>
      <c r="F1185" s="260"/>
      <c r="G1185" s="260"/>
    </row>
    <row r="1186" spans="1:7" x14ac:dyDescent="0.25">
      <c r="A1186" s="344"/>
      <c r="B1186" s="344"/>
      <c r="C1186" s="275" t="s">
        <v>308</v>
      </c>
      <c r="D1186" s="259"/>
      <c r="E1186" s="259"/>
      <c r="F1186" s="260"/>
      <c r="G1186" s="260"/>
    </row>
    <row r="1187" spans="1:7" x14ac:dyDescent="0.25">
      <c r="A1187" s="344"/>
      <c r="B1187" s="344"/>
      <c r="C1187" s="275"/>
      <c r="D1187" s="259"/>
      <c r="E1187" s="259"/>
      <c r="F1187" s="260"/>
      <c r="G1187" s="260"/>
    </row>
    <row r="1188" spans="1:7" ht="52.8" customHeight="1" x14ac:dyDescent="0.25">
      <c r="A1188" s="344"/>
      <c r="B1188" s="344"/>
      <c r="C1188" s="275" t="s">
        <v>309</v>
      </c>
      <c r="D1188" s="259"/>
      <c r="E1188" s="259"/>
      <c r="F1188" s="260"/>
      <c r="G1188" s="260"/>
    </row>
    <row r="1189" spans="1:7" x14ac:dyDescent="0.25">
      <c r="A1189" s="344"/>
      <c r="B1189" s="344"/>
      <c r="C1189" s="275"/>
      <c r="D1189" s="259"/>
      <c r="E1189" s="259"/>
      <c r="F1189" s="260"/>
      <c r="G1189" s="260"/>
    </row>
    <row r="1190" spans="1:7" x14ac:dyDescent="0.25">
      <c r="A1190" s="344"/>
      <c r="B1190" s="344"/>
      <c r="C1190" s="275" t="s">
        <v>89</v>
      </c>
      <c r="D1190" s="259"/>
      <c r="E1190" s="259"/>
      <c r="F1190" s="260"/>
      <c r="G1190" s="260"/>
    </row>
    <row r="1191" spans="1:7" x14ac:dyDescent="0.25">
      <c r="A1191" s="344"/>
      <c r="B1191" s="344"/>
      <c r="C1191" s="275"/>
      <c r="D1191" s="259"/>
      <c r="E1191" s="259"/>
      <c r="F1191" s="260"/>
      <c r="G1191" s="260"/>
    </row>
    <row r="1192" spans="1:7" ht="99" customHeight="1" x14ac:dyDescent="0.25">
      <c r="A1192" s="344"/>
      <c r="B1192" s="344"/>
      <c r="C1192" s="275" t="s">
        <v>694</v>
      </c>
      <c r="D1192" s="259"/>
      <c r="E1192" s="259"/>
      <c r="F1192" s="260"/>
      <c r="G1192" s="260"/>
    </row>
    <row r="1193" spans="1:7" x14ac:dyDescent="0.25">
      <c r="A1193" s="344"/>
      <c r="B1193" s="344"/>
      <c r="C1193" s="275"/>
      <c r="D1193" s="259"/>
      <c r="E1193" s="259"/>
      <c r="F1193" s="260"/>
      <c r="G1193" s="260"/>
    </row>
    <row r="1194" spans="1:7" ht="16.2" x14ac:dyDescent="0.25">
      <c r="A1194" s="344">
        <v>190</v>
      </c>
      <c r="B1194" s="344"/>
      <c r="C1194" s="275" t="s">
        <v>320</v>
      </c>
      <c r="D1194" s="259" t="s">
        <v>948</v>
      </c>
      <c r="E1194" s="259">
        <v>275</v>
      </c>
      <c r="F1194" s="260"/>
      <c r="G1194" s="260"/>
    </row>
    <row r="1195" spans="1:7" x14ac:dyDescent="0.25">
      <c r="A1195" s="344"/>
      <c r="B1195" s="344"/>
      <c r="C1195" s="275"/>
      <c r="D1195" s="259"/>
      <c r="E1195" s="259"/>
      <c r="F1195" s="260"/>
      <c r="G1195" s="260"/>
    </row>
    <row r="1196" spans="1:7" x14ac:dyDescent="0.25">
      <c r="A1196" s="344"/>
      <c r="B1196" s="344"/>
      <c r="C1196" s="275" t="s">
        <v>89</v>
      </c>
      <c r="D1196" s="259"/>
      <c r="E1196" s="259"/>
      <c r="F1196" s="260"/>
      <c r="G1196" s="260"/>
    </row>
    <row r="1197" spans="1:7" x14ac:dyDescent="0.25">
      <c r="A1197" s="344"/>
      <c r="B1197" s="344"/>
      <c r="C1197" s="275"/>
      <c r="D1197" s="259"/>
      <c r="E1197" s="259"/>
      <c r="F1197" s="260"/>
      <c r="G1197" s="260"/>
    </row>
    <row r="1198" spans="1:7" ht="94.8" customHeight="1" x14ac:dyDescent="0.25">
      <c r="A1198" s="344"/>
      <c r="B1198" s="344"/>
      <c r="C1198" s="275" t="s">
        <v>695</v>
      </c>
      <c r="D1198" s="259"/>
      <c r="E1198" s="259"/>
      <c r="F1198" s="260"/>
      <c r="G1198" s="260"/>
    </row>
    <row r="1199" spans="1:7" x14ac:dyDescent="0.25">
      <c r="A1199" s="344"/>
      <c r="B1199" s="344"/>
      <c r="C1199" s="275"/>
      <c r="D1199" s="259"/>
      <c r="E1199" s="259"/>
      <c r="F1199" s="260"/>
      <c r="G1199" s="260"/>
    </row>
    <row r="1200" spans="1:7" ht="16.2" x14ac:dyDescent="0.25">
      <c r="A1200" s="344">
        <v>191</v>
      </c>
      <c r="B1200" s="344"/>
      <c r="C1200" s="275" t="s">
        <v>696</v>
      </c>
      <c r="D1200" s="259" t="s">
        <v>948</v>
      </c>
      <c r="E1200" s="259">
        <v>1</v>
      </c>
      <c r="F1200" s="260"/>
      <c r="G1200" s="260"/>
    </row>
    <row r="1201" spans="1:7" x14ac:dyDescent="0.25">
      <c r="A1201" s="344"/>
      <c r="B1201" s="344"/>
      <c r="C1201" s="275"/>
      <c r="D1201" s="259"/>
      <c r="E1201" s="259"/>
      <c r="F1201" s="260"/>
      <c r="G1201" s="260"/>
    </row>
    <row r="1202" spans="1:7" x14ac:dyDescent="0.25">
      <c r="A1202" s="344"/>
      <c r="B1202" s="344"/>
      <c r="C1202" s="275" t="s">
        <v>697</v>
      </c>
      <c r="D1202" s="259"/>
      <c r="E1202" s="259"/>
      <c r="F1202" s="260"/>
      <c r="G1202" s="260"/>
    </row>
    <row r="1203" spans="1:7" x14ac:dyDescent="0.25">
      <c r="A1203" s="344"/>
      <c r="B1203" s="344"/>
      <c r="C1203" s="275"/>
      <c r="D1203" s="259"/>
      <c r="E1203" s="259"/>
      <c r="F1203" s="260"/>
      <c r="G1203" s="260"/>
    </row>
    <row r="1204" spans="1:7" ht="166.2" customHeight="1" x14ac:dyDescent="0.25">
      <c r="A1204" s="344"/>
      <c r="B1204" s="344"/>
      <c r="C1204" s="275" t="s">
        <v>698</v>
      </c>
      <c r="D1204" s="259"/>
      <c r="E1204" s="259"/>
      <c r="F1204" s="260"/>
      <c r="G1204" s="260"/>
    </row>
    <row r="1205" spans="1:7" x14ac:dyDescent="0.25">
      <c r="A1205" s="344"/>
      <c r="B1205" s="344"/>
      <c r="C1205" s="275"/>
      <c r="D1205" s="259"/>
      <c r="E1205" s="259"/>
      <c r="F1205" s="260"/>
      <c r="G1205" s="260"/>
    </row>
    <row r="1206" spans="1:7" ht="16.2" x14ac:dyDescent="0.25">
      <c r="A1206" s="344">
        <v>192</v>
      </c>
      <c r="B1206" s="344"/>
      <c r="C1206" s="275" t="s">
        <v>699</v>
      </c>
      <c r="D1206" s="259" t="s">
        <v>948</v>
      </c>
      <c r="E1206" s="259">
        <v>75</v>
      </c>
      <c r="F1206" s="260"/>
      <c r="G1206" s="260"/>
    </row>
    <row r="1207" spans="1:7" x14ac:dyDescent="0.25">
      <c r="A1207" s="344"/>
      <c r="B1207" s="344"/>
      <c r="C1207" s="275"/>
      <c r="D1207" s="259"/>
      <c r="E1207" s="259"/>
      <c r="F1207" s="260"/>
      <c r="G1207" s="260"/>
    </row>
    <row r="1208" spans="1:7" x14ac:dyDescent="0.25">
      <c r="A1208" s="344"/>
      <c r="B1208" s="344"/>
      <c r="C1208" s="275" t="s">
        <v>90</v>
      </c>
      <c r="D1208" s="259"/>
      <c r="E1208" s="259"/>
      <c r="F1208" s="260"/>
      <c r="G1208" s="260"/>
    </row>
    <row r="1209" spans="1:7" x14ac:dyDescent="0.25">
      <c r="A1209" s="344"/>
      <c r="B1209" s="344"/>
      <c r="C1209" s="275"/>
      <c r="D1209" s="259"/>
      <c r="E1209" s="259"/>
      <c r="F1209" s="260"/>
      <c r="G1209" s="260"/>
    </row>
    <row r="1210" spans="1:7" ht="94.8" customHeight="1" x14ac:dyDescent="0.25">
      <c r="A1210" s="344"/>
      <c r="B1210" s="344"/>
      <c r="C1210" s="275" t="s">
        <v>700</v>
      </c>
      <c r="D1210" s="259"/>
      <c r="E1210" s="259"/>
      <c r="F1210" s="260"/>
      <c r="G1210" s="260"/>
    </row>
    <row r="1211" spans="1:7" x14ac:dyDescent="0.25">
      <c r="A1211" s="344">
        <v>193</v>
      </c>
      <c r="B1211" s="344"/>
      <c r="C1211" s="275"/>
      <c r="D1211" s="259"/>
      <c r="E1211" s="259"/>
      <c r="F1211" s="260"/>
      <c r="G1211" s="260"/>
    </row>
    <row r="1212" spans="1:7" x14ac:dyDescent="0.25">
      <c r="A1212" s="344"/>
      <c r="B1212" s="344"/>
      <c r="C1212" s="275" t="s">
        <v>701</v>
      </c>
      <c r="D1212" s="259" t="s">
        <v>44</v>
      </c>
      <c r="E1212" s="259">
        <v>46</v>
      </c>
      <c r="F1212" s="260"/>
      <c r="G1212" s="260"/>
    </row>
    <row r="1213" spans="1:7" ht="7.8" customHeight="1" x14ac:dyDescent="0.25">
      <c r="A1213" s="344"/>
      <c r="B1213" s="344"/>
      <c r="C1213" s="275"/>
      <c r="D1213" s="259"/>
      <c r="E1213" s="259"/>
      <c r="F1213" s="260"/>
      <c r="G1213" s="260"/>
    </row>
    <row r="1214" spans="1:7" ht="69" x14ac:dyDescent="0.25">
      <c r="A1214" s="344"/>
      <c r="B1214" s="344"/>
      <c r="C1214" s="275" t="s">
        <v>314</v>
      </c>
      <c r="D1214" s="259"/>
      <c r="E1214" s="259"/>
      <c r="F1214" s="260"/>
      <c r="G1214" s="260"/>
    </row>
    <row r="1215" spans="1:7" x14ac:dyDescent="0.25">
      <c r="A1215" s="344"/>
      <c r="B1215" s="344"/>
      <c r="C1215" s="275"/>
      <c r="D1215" s="259"/>
      <c r="E1215" s="259"/>
      <c r="F1215" s="260"/>
      <c r="G1215" s="260"/>
    </row>
    <row r="1216" spans="1:7" ht="16.2" x14ac:dyDescent="0.25">
      <c r="A1216" s="344">
        <v>194</v>
      </c>
      <c r="B1216" s="344"/>
      <c r="C1216" s="275" t="s">
        <v>702</v>
      </c>
      <c r="D1216" s="259" t="s">
        <v>948</v>
      </c>
      <c r="E1216" s="259">
        <v>63</v>
      </c>
      <c r="F1216" s="260"/>
      <c r="G1216" s="260"/>
    </row>
    <row r="1217" spans="1:7" x14ac:dyDescent="0.25">
      <c r="A1217" s="345"/>
      <c r="B1217" s="345"/>
      <c r="C1217" s="355"/>
      <c r="D1217" s="333"/>
      <c r="E1217" s="333"/>
      <c r="F1217" s="347"/>
      <c r="G1217" s="347"/>
    </row>
    <row r="1218" spans="1:7" x14ac:dyDescent="0.25">
      <c r="A1218" s="348"/>
      <c r="B1218" s="348"/>
      <c r="C1218" s="350" t="s">
        <v>91</v>
      </c>
      <c r="D1218" s="337"/>
      <c r="E1218" s="337"/>
      <c r="F1218" s="356"/>
      <c r="G1218" s="356"/>
    </row>
    <row r="1219" spans="1:7" ht="7.8" customHeight="1" x14ac:dyDescent="0.25">
      <c r="A1219" s="344"/>
      <c r="B1219" s="344"/>
      <c r="C1219" s="275"/>
      <c r="D1219" s="259"/>
      <c r="E1219" s="259"/>
      <c r="F1219" s="260"/>
      <c r="G1219" s="260"/>
    </row>
    <row r="1220" spans="1:7" ht="136.19999999999999" customHeight="1" x14ac:dyDescent="0.25">
      <c r="A1220" s="344"/>
      <c r="B1220" s="344"/>
      <c r="C1220" s="275" t="s">
        <v>311</v>
      </c>
      <c r="D1220" s="259"/>
      <c r="E1220" s="259"/>
      <c r="F1220" s="260"/>
      <c r="G1220" s="260"/>
    </row>
    <row r="1221" spans="1:7" ht="6.6" customHeight="1" x14ac:dyDescent="0.25">
      <c r="A1221" s="344"/>
      <c r="B1221" s="344"/>
      <c r="C1221" s="275"/>
      <c r="D1221" s="259"/>
      <c r="E1221" s="259"/>
      <c r="F1221" s="260"/>
      <c r="G1221" s="260"/>
    </row>
    <row r="1222" spans="1:7" ht="16.2" x14ac:dyDescent="0.25">
      <c r="A1222" s="344">
        <v>195</v>
      </c>
      <c r="B1222" s="344"/>
      <c r="C1222" s="275" t="s">
        <v>322</v>
      </c>
      <c r="D1222" s="259" t="s">
        <v>948</v>
      </c>
      <c r="E1222" s="259">
        <v>11</v>
      </c>
      <c r="F1222" s="260"/>
      <c r="G1222" s="260"/>
    </row>
    <row r="1223" spans="1:7" x14ac:dyDescent="0.25">
      <c r="A1223" s="344"/>
      <c r="B1223" s="344"/>
      <c r="C1223" s="275"/>
      <c r="D1223" s="259"/>
      <c r="E1223" s="259"/>
      <c r="F1223" s="260"/>
      <c r="G1223" s="260"/>
    </row>
    <row r="1224" spans="1:7" x14ac:dyDescent="0.25">
      <c r="A1224" s="344">
        <v>196</v>
      </c>
      <c r="B1224" s="344"/>
      <c r="C1224" s="275" t="s">
        <v>703</v>
      </c>
      <c r="D1224" s="259" t="s">
        <v>44</v>
      </c>
      <c r="E1224" s="259">
        <v>4</v>
      </c>
      <c r="F1224" s="260"/>
      <c r="G1224" s="260"/>
    </row>
    <row r="1225" spans="1:7" x14ac:dyDescent="0.25">
      <c r="A1225" s="344"/>
      <c r="B1225" s="344"/>
      <c r="C1225" s="275"/>
      <c r="D1225" s="259"/>
      <c r="E1225" s="259"/>
      <c r="F1225" s="260"/>
      <c r="G1225" s="260"/>
    </row>
    <row r="1226" spans="1:7" x14ac:dyDescent="0.25">
      <c r="A1226" s="344">
        <v>197</v>
      </c>
      <c r="B1226" s="344"/>
      <c r="C1226" s="275" t="s">
        <v>704</v>
      </c>
      <c r="D1226" s="259" t="s">
        <v>44</v>
      </c>
      <c r="E1226" s="259">
        <v>25.22</v>
      </c>
      <c r="F1226" s="260"/>
      <c r="G1226" s="260"/>
    </row>
    <row r="1227" spans="1:7" x14ac:dyDescent="0.25">
      <c r="A1227" s="344"/>
      <c r="B1227" s="344"/>
      <c r="C1227" s="275"/>
      <c r="D1227" s="259"/>
      <c r="E1227" s="259"/>
      <c r="F1227" s="260"/>
      <c r="G1227" s="260"/>
    </row>
    <row r="1228" spans="1:7" ht="16.2" x14ac:dyDescent="0.25">
      <c r="A1228" s="344">
        <v>198</v>
      </c>
      <c r="B1228" s="344"/>
      <c r="C1228" s="275" t="s">
        <v>705</v>
      </c>
      <c r="D1228" s="259" t="s">
        <v>948</v>
      </c>
      <c r="E1228" s="259">
        <v>54</v>
      </c>
      <c r="F1228" s="260"/>
      <c r="G1228" s="260"/>
    </row>
    <row r="1229" spans="1:7" x14ac:dyDescent="0.25">
      <c r="A1229" s="344"/>
      <c r="B1229" s="344"/>
      <c r="C1229" s="275"/>
      <c r="D1229" s="259"/>
      <c r="E1229" s="259"/>
      <c r="F1229" s="260"/>
      <c r="G1229" s="260"/>
    </row>
    <row r="1230" spans="1:7" x14ac:dyDescent="0.25">
      <c r="A1230" s="344"/>
      <c r="B1230" s="344"/>
      <c r="C1230" s="275" t="s">
        <v>93</v>
      </c>
      <c r="D1230" s="259"/>
      <c r="E1230" s="259"/>
      <c r="F1230" s="260"/>
      <c r="G1230" s="260"/>
    </row>
    <row r="1231" spans="1:7" x14ac:dyDescent="0.25">
      <c r="A1231" s="344"/>
      <c r="B1231" s="344"/>
      <c r="C1231" s="275"/>
      <c r="D1231" s="259"/>
      <c r="E1231" s="259"/>
      <c r="F1231" s="260"/>
      <c r="G1231" s="260"/>
    </row>
    <row r="1232" spans="1:7" ht="137.4" customHeight="1" x14ac:dyDescent="0.25">
      <c r="A1232" s="344"/>
      <c r="B1232" s="344"/>
      <c r="C1232" s="275" t="s">
        <v>706</v>
      </c>
      <c r="D1232" s="259"/>
      <c r="E1232" s="259"/>
      <c r="F1232" s="260"/>
      <c r="G1232" s="260"/>
    </row>
    <row r="1233" spans="1:11" x14ac:dyDescent="0.25">
      <c r="A1233" s="344"/>
      <c r="B1233" s="344"/>
      <c r="C1233" s="275"/>
      <c r="D1233" s="259"/>
      <c r="E1233" s="259"/>
      <c r="F1233" s="260"/>
      <c r="G1233" s="260"/>
    </row>
    <row r="1234" spans="1:11" ht="16.2" x14ac:dyDescent="0.25">
      <c r="A1234" s="344">
        <v>199</v>
      </c>
      <c r="B1234" s="344"/>
      <c r="C1234" s="228" t="s">
        <v>94</v>
      </c>
      <c r="D1234" s="259" t="s">
        <v>948</v>
      </c>
      <c r="E1234" s="259">
        <v>29</v>
      </c>
      <c r="F1234" s="260"/>
      <c r="G1234" s="215"/>
    </row>
    <row r="1235" spans="1:11" x14ac:dyDescent="0.25">
      <c r="A1235" s="344"/>
      <c r="B1235" s="344"/>
      <c r="C1235" s="228"/>
      <c r="D1235" s="259"/>
      <c r="E1235" s="259"/>
      <c r="F1235" s="260"/>
      <c r="G1235" s="260"/>
    </row>
    <row r="1236" spans="1:11" x14ac:dyDescent="0.25">
      <c r="A1236" s="345"/>
      <c r="B1236" s="344"/>
      <c r="C1236" s="275"/>
      <c r="D1236" s="259"/>
      <c r="E1236" s="259"/>
      <c r="F1236" s="260"/>
      <c r="G1236" s="260"/>
    </row>
    <row r="1237" spans="1:11" x14ac:dyDescent="0.25">
      <c r="A1237" s="351"/>
      <c r="B1237" s="423"/>
      <c r="C1237" s="274"/>
      <c r="D1237" s="229"/>
      <c r="E1237" s="229"/>
      <c r="F1237" s="230"/>
      <c r="G1237" s="230"/>
    </row>
    <row r="1238" spans="1:11" x14ac:dyDescent="0.25">
      <c r="C1238" s="237"/>
      <c r="D1238" s="233"/>
      <c r="E1238" s="233"/>
      <c r="F1238" s="234"/>
      <c r="G1238" s="234"/>
    </row>
    <row r="1239" spans="1:11" x14ac:dyDescent="0.25">
      <c r="A1239" s="357"/>
      <c r="B1239" s="358"/>
      <c r="C1239" s="358"/>
      <c r="D1239" s="359"/>
      <c r="E1239" s="359"/>
      <c r="F1239" s="359"/>
      <c r="G1239" s="360"/>
    </row>
    <row r="1240" spans="1:11" x14ac:dyDescent="0.25">
      <c r="A1240" s="361"/>
      <c r="B1240" s="427"/>
      <c r="C1240" s="362"/>
      <c r="D1240" s="363"/>
      <c r="E1240" s="363"/>
      <c r="F1240" s="251"/>
      <c r="G1240" s="252" t="s">
        <v>156</v>
      </c>
    </row>
    <row r="1241" spans="1:11" x14ac:dyDescent="0.25">
      <c r="A1241" s="364"/>
      <c r="B1241" s="428"/>
      <c r="C1241" s="365"/>
      <c r="D1241" s="366"/>
      <c r="E1241" s="366"/>
      <c r="F1241" s="253"/>
      <c r="G1241" s="254"/>
    </row>
    <row r="1242" spans="1:11" x14ac:dyDescent="0.25">
      <c r="A1242" s="348"/>
      <c r="B1242" s="344"/>
      <c r="C1242" s="275"/>
      <c r="D1242" s="259"/>
      <c r="E1242" s="259"/>
      <c r="F1242" s="260"/>
      <c r="G1242" s="260"/>
    </row>
    <row r="1243" spans="1:11" x14ac:dyDescent="0.25">
      <c r="A1243" s="344"/>
      <c r="B1243" s="344"/>
      <c r="C1243" s="275" t="s">
        <v>347</v>
      </c>
      <c r="D1243" s="259"/>
      <c r="E1243" s="259"/>
      <c r="F1243" s="260"/>
      <c r="G1243" s="260"/>
      <c r="K1243" s="110"/>
    </row>
    <row r="1244" spans="1:11" x14ac:dyDescent="0.25">
      <c r="A1244" s="344"/>
      <c r="B1244" s="344"/>
      <c r="C1244" s="275"/>
      <c r="D1244" s="259"/>
      <c r="E1244" s="259"/>
      <c r="F1244" s="260"/>
      <c r="G1244" s="260"/>
    </row>
    <row r="1245" spans="1:11" x14ac:dyDescent="0.25">
      <c r="A1245" s="344"/>
      <c r="B1245" s="344"/>
      <c r="C1245" s="275" t="s">
        <v>707</v>
      </c>
      <c r="D1245" s="259"/>
      <c r="E1245" s="259"/>
      <c r="F1245" s="260"/>
      <c r="G1245" s="260"/>
      <c r="K1245" s="110"/>
    </row>
    <row r="1246" spans="1:11" x14ac:dyDescent="0.25">
      <c r="A1246" s="344"/>
      <c r="B1246" s="344"/>
      <c r="C1246" s="275"/>
      <c r="D1246" s="259"/>
      <c r="E1246" s="259"/>
      <c r="F1246" s="260"/>
      <c r="G1246" s="260"/>
    </row>
    <row r="1247" spans="1:11" x14ac:dyDescent="0.25">
      <c r="A1247" s="344"/>
      <c r="B1247" s="344"/>
      <c r="C1247" s="275" t="s">
        <v>55</v>
      </c>
      <c r="D1247" s="259"/>
      <c r="E1247" s="259"/>
      <c r="F1247" s="260"/>
      <c r="G1247" s="260"/>
    </row>
    <row r="1248" spans="1:11" x14ac:dyDescent="0.25">
      <c r="A1248" s="344"/>
      <c r="B1248" s="344"/>
      <c r="C1248" s="275"/>
      <c r="D1248" s="259"/>
      <c r="E1248" s="259"/>
      <c r="F1248" s="260"/>
      <c r="G1248" s="260"/>
    </row>
    <row r="1249" spans="1:7" x14ac:dyDescent="0.25">
      <c r="A1249" s="344"/>
      <c r="B1249" s="344"/>
      <c r="C1249" s="275" t="s">
        <v>477</v>
      </c>
      <c r="D1249" s="259"/>
      <c r="E1249" s="259"/>
      <c r="F1249" s="260"/>
      <c r="G1249" s="260"/>
    </row>
    <row r="1250" spans="1:7" x14ac:dyDescent="0.25">
      <c r="A1250" s="344"/>
      <c r="B1250" s="344"/>
      <c r="C1250" s="275"/>
      <c r="D1250" s="259"/>
      <c r="E1250" s="259"/>
      <c r="F1250" s="260"/>
      <c r="G1250" s="260"/>
    </row>
    <row r="1251" spans="1:7" x14ac:dyDescent="0.25">
      <c r="A1251" s="344"/>
      <c r="B1251" s="344"/>
      <c r="C1251" s="275" t="s">
        <v>63</v>
      </c>
      <c r="D1251" s="259"/>
      <c r="E1251" s="259"/>
      <c r="F1251" s="260"/>
      <c r="G1251" s="260"/>
    </row>
    <row r="1252" spans="1:7" x14ac:dyDescent="0.25">
      <c r="A1252" s="344"/>
      <c r="B1252" s="344"/>
      <c r="C1252" s="275"/>
      <c r="D1252" s="259"/>
      <c r="E1252" s="259"/>
      <c r="F1252" s="260"/>
      <c r="G1252" s="260"/>
    </row>
    <row r="1253" spans="1:7" x14ac:dyDescent="0.25">
      <c r="A1253" s="344"/>
      <c r="B1253" s="344"/>
      <c r="C1253" s="275" t="s">
        <v>328</v>
      </c>
      <c r="D1253" s="259"/>
      <c r="E1253" s="259"/>
      <c r="F1253" s="260"/>
      <c r="G1253" s="260"/>
    </row>
    <row r="1254" spans="1:7" x14ac:dyDescent="0.25">
      <c r="A1254" s="344"/>
      <c r="B1254" s="344"/>
      <c r="C1254" s="275"/>
      <c r="D1254" s="259"/>
      <c r="E1254" s="259"/>
      <c r="F1254" s="260"/>
      <c r="G1254" s="260"/>
    </row>
    <row r="1255" spans="1:7" x14ac:dyDescent="0.25">
      <c r="A1255" s="344"/>
      <c r="B1255" s="344"/>
      <c r="C1255" s="275" t="s">
        <v>66</v>
      </c>
      <c r="D1255" s="259"/>
      <c r="E1255" s="259"/>
      <c r="F1255" s="260"/>
      <c r="G1255" s="260"/>
    </row>
    <row r="1256" spans="1:7" x14ac:dyDescent="0.25">
      <c r="A1256" s="344"/>
      <c r="B1256" s="344"/>
      <c r="C1256" s="275"/>
      <c r="D1256" s="259"/>
      <c r="E1256" s="259"/>
      <c r="F1256" s="260"/>
      <c r="G1256" s="260"/>
    </row>
    <row r="1257" spans="1:7" x14ac:dyDescent="0.25">
      <c r="A1257" s="344"/>
      <c r="B1257" s="344"/>
      <c r="C1257" s="275" t="s">
        <v>73</v>
      </c>
      <c r="D1257" s="259"/>
      <c r="E1257" s="259"/>
      <c r="F1257" s="260"/>
      <c r="G1257" s="260"/>
    </row>
    <row r="1258" spans="1:7" x14ac:dyDescent="0.25">
      <c r="A1258" s="344"/>
      <c r="B1258" s="344"/>
      <c r="C1258" s="275"/>
      <c r="D1258" s="259"/>
      <c r="E1258" s="259"/>
      <c r="F1258" s="260"/>
      <c r="G1258" s="260"/>
    </row>
    <row r="1259" spans="1:7" x14ac:dyDescent="0.25">
      <c r="A1259" s="344"/>
      <c r="B1259" s="344"/>
      <c r="C1259" s="275" t="s">
        <v>77</v>
      </c>
      <c r="D1259" s="259"/>
      <c r="E1259" s="259"/>
      <c r="F1259" s="260"/>
      <c r="G1259" s="260"/>
    </row>
    <row r="1260" spans="1:7" x14ac:dyDescent="0.25">
      <c r="A1260" s="344"/>
      <c r="B1260" s="344"/>
      <c r="C1260" s="275"/>
      <c r="D1260" s="259"/>
      <c r="E1260" s="259"/>
      <c r="F1260" s="260"/>
      <c r="G1260" s="260"/>
    </row>
    <row r="1261" spans="1:7" x14ac:dyDescent="0.25">
      <c r="A1261" s="344"/>
      <c r="B1261" s="344"/>
      <c r="C1261" s="275" t="s">
        <v>81</v>
      </c>
      <c r="D1261" s="259"/>
      <c r="E1261" s="259"/>
      <c r="F1261" s="260"/>
      <c r="G1261" s="260"/>
    </row>
    <row r="1262" spans="1:7" x14ac:dyDescent="0.25">
      <c r="A1262" s="344"/>
      <c r="B1262" s="344"/>
      <c r="C1262" s="275"/>
      <c r="D1262" s="259"/>
      <c r="E1262" s="259"/>
      <c r="F1262" s="260"/>
      <c r="G1262" s="260"/>
    </row>
    <row r="1263" spans="1:7" x14ac:dyDescent="0.25">
      <c r="A1263" s="344"/>
      <c r="B1263" s="344"/>
      <c r="C1263" s="275" t="s">
        <v>19</v>
      </c>
      <c r="D1263" s="259"/>
      <c r="E1263" s="259"/>
      <c r="F1263" s="260"/>
      <c r="G1263" s="260"/>
    </row>
    <row r="1264" spans="1:7" x14ac:dyDescent="0.25">
      <c r="A1264" s="344"/>
      <c r="B1264" s="344"/>
      <c r="C1264" s="275"/>
      <c r="D1264" s="259"/>
      <c r="E1264" s="259"/>
      <c r="F1264" s="260"/>
      <c r="G1264" s="260"/>
    </row>
    <row r="1265" spans="1:7" x14ac:dyDescent="0.25">
      <c r="A1265" s="344"/>
      <c r="B1265" s="344"/>
      <c r="C1265" s="275" t="s">
        <v>86</v>
      </c>
      <c r="D1265" s="259"/>
      <c r="E1265" s="259"/>
      <c r="F1265" s="260"/>
      <c r="G1265" s="260"/>
    </row>
    <row r="1266" spans="1:7" x14ac:dyDescent="0.25">
      <c r="A1266" s="344"/>
      <c r="B1266" s="344"/>
      <c r="C1266" s="275"/>
      <c r="D1266" s="259"/>
      <c r="E1266" s="259"/>
      <c r="F1266" s="260"/>
      <c r="G1266" s="260"/>
    </row>
    <row r="1267" spans="1:7" x14ac:dyDescent="0.25">
      <c r="A1267" s="344"/>
      <c r="B1267" s="344"/>
      <c r="C1267" s="275" t="s">
        <v>88</v>
      </c>
      <c r="D1267" s="259"/>
      <c r="E1267" s="259"/>
      <c r="F1267" s="260"/>
      <c r="G1267" s="260"/>
    </row>
    <row r="1268" spans="1:7" x14ac:dyDescent="0.25">
      <c r="A1268" s="344"/>
      <c r="B1268" s="344"/>
      <c r="C1268" s="275"/>
      <c r="D1268" s="259"/>
      <c r="E1268" s="259"/>
      <c r="F1268" s="260"/>
      <c r="G1268" s="260"/>
    </row>
    <row r="1269" spans="1:7" x14ac:dyDescent="0.25">
      <c r="A1269" s="345"/>
      <c r="B1269" s="344"/>
      <c r="C1269" s="275"/>
      <c r="D1269" s="259"/>
      <c r="E1269" s="259"/>
      <c r="F1269" s="260"/>
      <c r="G1269" s="260"/>
    </row>
    <row r="1270" spans="1:7" ht="24.6" customHeight="1" x14ac:dyDescent="0.25">
      <c r="A1270" s="351"/>
      <c r="B1270" s="423"/>
      <c r="C1270" s="367" t="s">
        <v>154</v>
      </c>
      <c r="D1270" s="229"/>
      <c r="E1270" s="229"/>
      <c r="F1270" s="230"/>
      <c r="G1270" s="230"/>
    </row>
    <row r="1271" spans="1:7" x14ac:dyDescent="0.25">
      <c r="C1271" s="312"/>
    </row>
    <row r="1272" spans="1:7" ht="14.4" customHeight="1" x14ac:dyDescent="0.25">
      <c r="A1272" s="313"/>
      <c r="B1272" s="313"/>
      <c r="C1272" s="314"/>
      <c r="D1272" s="315"/>
      <c r="E1272" s="316"/>
      <c r="F1272" s="200"/>
      <c r="G1272" s="218"/>
    </row>
    <row r="1273" spans="1:7" ht="14.4" customHeight="1" x14ac:dyDescent="0.25">
      <c r="A1273" s="202" t="s">
        <v>52</v>
      </c>
      <c r="B1273" s="202" t="s">
        <v>952</v>
      </c>
      <c r="C1273" s="203" t="s">
        <v>147</v>
      </c>
      <c r="D1273" s="204" t="s">
        <v>148</v>
      </c>
      <c r="E1273" s="205" t="s">
        <v>149</v>
      </c>
      <c r="F1273" s="205" t="s">
        <v>150</v>
      </c>
      <c r="G1273" s="219"/>
    </row>
    <row r="1274" spans="1:7" x14ac:dyDescent="0.25">
      <c r="A1274" s="202"/>
      <c r="B1274" s="202" t="s">
        <v>950</v>
      </c>
      <c r="C1274" s="203"/>
      <c r="D1274" s="204"/>
      <c r="E1274" s="205"/>
      <c r="F1274" s="220"/>
      <c r="G1274" s="221"/>
    </row>
    <row r="1275" spans="1:7" x14ac:dyDescent="0.25">
      <c r="A1275" s="202"/>
      <c r="B1275" s="202"/>
      <c r="C1275" s="203"/>
      <c r="D1275" s="206"/>
      <c r="E1275" s="206"/>
      <c r="F1275" s="206" t="s">
        <v>151</v>
      </c>
      <c r="G1275" s="222" t="s">
        <v>152</v>
      </c>
    </row>
    <row r="1276" spans="1:7" x14ac:dyDescent="0.25">
      <c r="A1276" s="209"/>
      <c r="B1276" s="209"/>
      <c r="C1276" s="210"/>
      <c r="D1276" s="211">
        <v>1</v>
      </c>
      <c r="E1276" s="211">
        <v>2</v>
      </c>
      <c r="F1276" s="211">
        <v>3</v>
      </c>
      <c r="G1276" s="211">
        <f>+F1276+1</f>
        <v>4</v>
      </c>
    </row>
    <row r="1277" spans="1:7" x14ac:dyDescent="0.25">
      <c r="A1277" s="223"/>
      <c r="B1277" s="223"/>
      <c r="C1277" s="224"/>
      <c r="D1277" s="225"/>
      <c r="E1277" s="226"/>
      <c r="F1277" s="226"/>
      <c r="G1277" s="227" t="s">
        <v>153</v>
      </c>
    </row>
    <row r="1278" spans="1:7" x14ac:dyDescent="0.25">
      <c r="A1278" s="348"/>
      <c r="B1278" s="344"/>
      <c r="C1278" s="275"/>
      <c r="D1278" s="259"/>
      <c r="E1278" s="259"/>
      <c r="F1278" s="260"/>
      <c r="G1278" s="260"/>
    </row>
    <row r="1279" spans="1:7" x14ac:dyDescent="0.25">
      <c r="A1279" s="344"/>
      <c r="B1279" s="344"/>
      <c r="C1279" s="275" t="s">
        <v>59</v>
      </c>
      <c r="D1279" s="259"/>
      <c r="E1279" s="259"/>
      <c r="F1279" s="260"/>
      <c r="G1279" s="260"/>
    </row>
    <row r="1280" spans="1:7" x14ac:dyDescent="0.25">
      <c r="A1280" s="344"/>
      <c r="B1280" s="344"/>
      <c r="C1280" s="275"/>
      <c r="D1280" s="259"/>
      <c r="E1280" s="259"/>
      <c r="F1280" s="260"/>
      <c r="G1280" s="260"/>
    </row>
    <row r="1281" spans="1:7" x14ac:dyDescent="0.25">
      <c r="A1281" s="344"/>
      <c r="B1281" s="344"/>
      <c r="C1281" s="275" t="s">
        <v>41</v>
      </c>
      <c r="D1281" s="259"/>
      <c r="E1281" s="259"/>
      <c r="F1281" s="260"/>
      <c r="G1281" s="260"/>
    </row>
    <row r="1282" spans="1:7" x14ac:dyDescent="0.25">
      <c r="A1282" s="344"/>
      <c r="B1282" s="344"/>
      <c r="C1282" s="275"/>
      <c r="D1282" s="259"/>
      <c r="E1282" s="259"/>
      <c r="F1282" s="260"/>
      <c r="G1282" s="260"/>
    </row>
    <row r="1283" spans="1:7" x14ac:dyDescent="0.25">
      <c r="A1283" s="344"/>
      <c r="B1283" s="344"/>
      <c r="C1283" s="275" t="s">
        <v>708</v>
      </c>
      <c r="D1283" s="259"/>
      <c r="E1283" s="259"/>
      <c r="F1283" s="260"/>
      <c r="G1283" s="260"/>
    </row>
    <row r="1284" spans="1:7" x14ac:dyDescent="0.25">
      <c r="A1284" s="344"/>
      <c r="B1284" s="344"/>
      <c r="C1284" s="275"/>
      <c r="D1284" s="259"/>
      <c r="E1284" s="259"/>
      <c r="F1284" s="260"/>
      <c r="G1284" s="260"/>
    </row>
    <row r="1285" spans="1:7" ht="27.6" x14ac:dyDescent="0.25">
      <c r="A1285" s="344"/>
      <c r="B1285" s="344"/>
      <c r="C1285" s="275" t="s">
        <v>349</v>
      </c>
      <c r="D1285" s="259"/>
      <c r="E1285" s="259"/>
      <c r="F1285" s="260"/>
      <c r="G1285" s="260"/>
    </row>
    <row r="1286" spans="1:7" x14ac:dyDescent="0.25">
      <c r="A1286" s="344"/>
      <c r="B1286" s="344"/>
      <c r="C1286" s="275"/>
      <c r="D1286" s="259"/>
      <c r="E1286" s="259"/>
      <c r="F1286" s="260"/>
      <c r="G1286" s="260"/>
    </row>
    <row r="1287" spans="1:7" x14ac:dyDescent="0.25">
      <c r="A1287" s="344"/>
      <c r="B1287" s="344" t="s">
        <v>959</v>
      </c>
      <c r="C1287" s="275" t="s">
        <v>348</v>
      </c>
      <c r="D1287" s="259"/>
      <c r="E1287" s="259"/>
      <c r="F1287" s="260"/>
      <c r="G1287" s="260"/>
    </row>
    <row r="1288" spans="1:7" x14ac:dyDescent="0.25">
      <c r="A1288" s="344"/>
      <c r="B1288" s="344" t="s">
        <v>960</v>
      </c>
      <c r="C1288" s="275"/>
      <c r="D1288" s="259"/>
      <c r="E1288" s="259"/>
      <c r="F1288" s="260"/>
      <c r="G1288" s="260"/>
    </row>
    <row r="1289" spans="1:7" x14ac:dyDescent="0.25">
      <c r="A1289" s="344"/>
      <c r="B1289" s="344"/>
      <c r="C1289" s="275" t="s">
        <v>118</v>
      </c>
      <c r="D1289" s="259"/>
      <c r="E1289" s="259"/>
      <c r="F1289" s="260"/>
      <c r="G1289" s="260"/>
    </row>
    <row r="1290" spans="1:7" x14ac:dyDescent="0.25">
      <c r="A1290" s="344"/>
      <c r="B1290" s="344"/>
      <c r="C1290" s="275"/>
      <c r="D1290" s="259"/>
      <c r="E1290" s="259"/>
      <c r="F1290" s="260"/>
      <c r="G1290" s="260"/>
    </row>
    <row r="1291" spans="1:7" x14ac:dyDescent="0.25">
      <c r="A1291" s="344"/>
      <c r="B1291" s="344"/>
      <c r="C1291" s="275" t="s">
        <v>364</v>
      </c>
      <c r="D1291" s="259"/>
      <c r="E1291" s="259"/>
      <c r="F1291" s="260"/>
      <c r="G1291" s="260"/>
    </row>
    <row r="1292" spans="1:7" x14ac:dyDescent="0.25">
      <c r="A1292" s="344"/>
      <c r="B1292" s="344"/>
      <c r="C1292" s="275"/>
      <c r="D1292" s="259"/>
      <c r="E1292" s="259"/>
      <c r="F1292" s="260"/>
      <c r="G1292" s="260"/>
    </row>
    <row r="1293" spans="1:7" ht="27.6" x14ac:dyDescent="0.25">
      <c r="A1293" s="344">
        <v>200</v>
      </c>
      <c r="B1293" s="344"/>
      <c r="C1293" s="275" t="s">
        <v>709</v>
      </c>
      <c r="D1293" s="259" t="s">
        <v>946</v>
      </c>
      <c r="E1293" s="259">
        <v>4</v>
      </c>
      <c r="F1293" s="260"/>
      <c r="G1293" s="260"/>
    </row>
    <row r="1294" spans="1:7" x14ac:dyDescent="0.25">
      <c r="A1294" s="344"/>
      <c r="B1294" s="344"/>
      <c r="C1294" s="275"/>
      <c r="D1294" s="259"/>
      <c r="E1294" s="259"/>
      <c r="F1294" s="260"/>
      <c r="G1294" s="260"/>
    </row>
    <row r="1295" spans="1:7" ht="27.6" x14ac:dyDescent="0.25">
      <c r="A1295" s="344">
        <v>201</v>
      </c>
      <c r="B1295" s="344"/>
      <c r="C1295" s="275" t="s">
        <v>119</v>
      </c>
      <c r="D1295" s="259" t="s">
        <v>948</v>
      </c>
      <c r="E1295" s="259">
        <v>37</v>
      </c>
      <c r="F1295" s="260"/>
      <c r="G1295" s="260"/>
    </row>
    <row r="1296" spans="1:7" x14ac:dyDescent="0.25">
      <c r="A1296" s="344"/>
      <c r="B1296" s="344"/>
      <c r="C1296" s="275"/>
      <c r="D1296" s="259"/>
      <c r="E1296" s="259"/>
      <c r="F1296" s="260"/>
      <c r="G1296" s="260"/>
    </row>
    <row r="1297" spans="1:7" x14ac:dyDescent="0.25">
      <c r="A1297" s="344"/>
      <c r="B1297" s="344"/>
      <c r="C1297" s="275" t="s">
        <v>710</v>
      </c>
      <c r="D1297" s="259"/>
      <c r="E1297" s="259"/>
      <c r="F1297" s="260"/>
      <c r="G1297" s="260"/>
    </row>
    <row r="1298" spans="1:7" x14ac:dyDescent="0.25">
      <c r="A1298" s="344"/>
      <c r="B1298" s="344"/>
      <c r="C1298" s="275"/>
      <c r="D1298" s="259"/>
      <c r="E1298" s="259"/>
      <c r="F1298" s="260"/>
      <c r="G1298" s="260"/>
    </row>
    <row r="1299" spans="1:7" ht="27.6" x14ac:dyDescent="0.25">
      <c r="A1299" s="344">
        <v>202</v>
      </c>
      <c r="B1299" s="344"/>
      <c r="C1299" s="275" t="s">
        <v>711</v>
      </c>
      <c r="D1299" s="259" t="s">
        <v>948</v>
      </c>
      <c r="E1299" s="259">
        <v>37</v>
      </c>
      <c r="F1299" s="260"/>
      <c r="G1299" s="260"/>
    </row>
    <row r="1300" spans="1:7" x14ac:dyDescent="0.25">
      <c r="A1300" s="344"/>
      <c r="B1300" s="344"/>
      <c r="C1300" s="275"/>
      <c r="D1300" s="259"/>
      <c r="E1300" s="259"/>
      <c r="F1300" s="260"/>
      <c r="G1300" s="260"/>
    </row>
    <row r="1301" spans="1:7" x14ac:dyDescent="0.25">
      <c r="A1301" s="344"/>
      <c r="B1301" s="344" t="s">
        <v>959</v>
      </c>
      <c r="C1301" s="275" t="s">
        <v>387</v>
      </c>
      <c r="D1301" s="259"/>
      <c r="E1301" s="259"/>
      <c r="F1301" s="260"/>
      <c r="G1301" s="260"/>
    </row>
    <row r="1302" spans="1:7" x14ac:dyDescent="0.25">
      <c r="A1302" s="344"/>
      <c r="B1302" s="344" t="s">
        <v>961</v>
      </c>
      <c r="C1302" s="275"/>
      <c r="D1302" s="259"/>
      <c r="E1302" s="259"/>
      <c r="F1302" s="260"/>
      <c r="G1302" s="260"/>
    </row>
    <row r="1303" spans="1:7" x14ac:dyDescent="0.25">
      <c r="A1303" s="344"/>
      <c r="B1303" s="344"/>
      <c r="C1303" s="275" t="s">
        <v>391</v>
      </c>
      <c r="D1303" s="259"/>
      <c r="E1303" s="259"/>
      <c r="F1303" s="260"/>
      <c r="G1303" s="260"/>
    </row>
    <row r="1304" spans="1:7" x14ac:dyDescent="0.25">
      <c r="A1304" s="344"/>
      <c r="B1304" s="344"/>
      <c r="C1304" s="275"/>
      <c r="D1304" s="259"/>
      <c r="E1304" s="259"/>
      <c r="F1304" s="260"/>
      <c r="G1304" s="260"/>
    </row>
    <row r="1305" spans="1:7" x14ac:dyDescent="0.25">
      <c r="A1305" s="344"/>
      <c r="B1305" s="344"/>
      <c r="C1305" s="275" t="s">
        <v>712</v>
      </c>
      <c r="D1305" s="259"/>
      <c r="E1305" s="259"/>
      <c r="F1305" s="260"/>
      <c r="G1305" s="260"/>
    </row>
    <row r="1306" spans="1:7" x14ac:dyDescent="0.25">
      <c r="A1306" s="344"/>
      <c r="B1306" s="344"/>
      <c r="C1306" s="275"/>
      <c r="D1306" s="259"/>
      <c r="E1306" s="259"/>
      <c r="F1306" s="260"/>
      <c r="G1306" s="260"/>
    </row>
    <row r="1307" spans="1:7" ht="16.2" x14ac:dyDescent="0.25">
      <c r="A1307" s="344">
        <v>203</v>
      </c>
      <c r="B1307" s="344"/>
      <c r="C1307" s="275" t="s">
        <v>713</v>
      </c>
      <c r="D1307" s="259" t="s">
        <v>946</v>
      </c>
      <c r="E1307" s="259">
        <v>4</v>
      </c>
      <c r="F1307" s="260"/>
      <c r="G1307" s="260"/>
    </row>
    <row r="1308" spans="1:7" x14ac:dyDescent="0.25">
      <c r="A1308" s="344"/>
      <c r="B1308" s="344"/>
      <c r="C1308" s="275"/>
      <c r="D1308" s="259"/>
      <c r="E1308" s="259"/>
      <c r="F1308" s="260"/>
      <c r="G1308" s="260"/>
    </row>
    <row r="1309" spans="1:7" ht="27.6" x14ac:dyDescent="0.25">
      <c r="A1309" s="344">
        <v>204</v>
      </c>
      <c r="B1309" s="344"/>
      <c r="C1309" s="275" t="s">
        <v>714</v>
      </c>
      <c r="D1309" s="259" t="s">
        <v>44</v>
      </c>
      <c r="E1309" s="259">
        <v>37</v>
      </c>
      <c r="F1309" s="260"/>
      <c r="G1309" s="260"/>
    </row>
    <row r="1310" spans="1:7" x14ac:dyDescent="0.25">
      <c r="A1310" s="344"/>
      <c r="B1310" s="344"/>
      <c r="C1310" s="275"/>
      <c r="D1310" s="259"/>
      <c r="E1310" s="259"/>
      <c r="F1310" s="260"/>
      <c r="G1310" s="260"/>
    </row>
    <row r="1311" spans="1:7" x14ac:dyDescent="0.25">
      <c r="A1311" s="344"/>
      <c r="B1311" s="344"/>
      <c r="C1311" s="275" t="s">
        <v>715</v>
      </c>
      <c r="D1311" s="259"/>
      <c r="E1311" s="259"/>
      <c r="F1311" s="260"/>
      <c r="G1311" s="260"/>
    </row>
    <row r="1312" spans="1:7" x14ac:dyDescent="0.25">
      <c r="A1312" s="344"/>
      <c r="B1312" s="344"/>
      <c r="C1312" s="275"/>
      <c r="D1312" s="259"/>
      <c r="E1312" s="259"/>
      <c r="F1312" s="260"/>
      <c r="G1312" s="260"/>
    </row>
    <row r="1313" spans="1:7" ht="16.2" x14ac:dyDescent="0.25">
      <c r="A1313" s="344">
        <v>205</v>
      </c>
      <c r="B1313" s="344"/>
      <c r="C1313" s="275" t="s">
        <v>716</v>
      </c>
      <c r="D1313" s="259" t="s">
        <v>948</v>
      </c>
      <c r="E1313" s="259">
        <v>37</v>
      </c>
      <c r="F1313" s="260"/>
      <c r="G1313" s="260"/>
    </row>
    <row r="1314" spans="1:7" x14ac:dyDescent="0.25">
      <c r="A1314" s="344"/>
      <c r="B1314" s="344"/>
      <c r="C1314" s="275"/>
      <c r="D1314" s="259"/>
      <c r="E1314" s="259"/>
      <c r="F1314" s="260"/>
      <c r="G1314" s="260"/>
    </row>
    <row r="1315" spans="1:7" x14ac:dyDescent="0.25">
      <c r="A1315" s="344"/>
      <c r="B1315" s="344"/>
      <c r="C1315" s="275" t="s">
        <v>446</v>
      </c>
      <c r="D1315" s="259"/>
      <c r="E1315" s="259"/>
      <c r="F1315" s="260"/>
      <c r="G1315" s="260"/>
    </row>
    <row r="1316" spans="1:7" x14ac:dyDescent="0.25">
      <c r="A1316" s="344"/>
      <c r="B1316" s="344"/>
      <c r="C1316" s="275"/>
      <c r="D1316" s="259"/>
      <c r="E1316" s="259"/>
      <c r="F1316" s="260"/>
      <c r="G1316" s="260"/>
    </row>
    <row r="1317" spans="1:7" x14ac:dyDescent="0.25">
      <c r="A1317" s="344">
        <v>206</v>
      </c>
      <c r="B1317" s="344"/>
      <c r="C1317" s="275" t="s">
        <v>717</v>
      </c>
      <c r="D1317" s="259" t="s">
        <v>44</v>
      </c>
      <c r="E1317" s="259">
        <v>37</v>
      </c>
      <c r="F1317" s="260"/>
      <c r="G1317" s="260"/>
    </row>
    <row r="1318" spans="1:7" x14ac:dyDescent="0.25">
      <c r="A1318" s="344"/>
      <c r="B1318" s="344"/>
      <c r="C1318" s="275"/>
      <c r="D1318" s="259"/>
      <c r="E1318" s="259"/>
      <c r="F1318" s="260"/>
      <c r="G1318" s="260"/>
    </row>
    <row r="1319" spans="1:7" x14ac:dyDescent="0.25">
      <c r="A1319" s="344"/>
      <c r="B1319" s="344"/>
      <c r="C1319" s="275" t="s">
        <v>718</v>
      </c>
      <c r="D1319" s="259"/>
      <c r="E1319" s="259"/>
      <c r="F1319" s="260"/>
      <c r="G1319" s="260"/>
    </row>
    <row r="1320" spans="1:7" x14ac:dyDescent="0.25">
      <c r="A1320" s="344"/>
      <c r="B1320" s="344"/>
      <c r="C1320" s="275"/>
      <c r="D1320" s="259"/>
      <c r="E1320" s="259"/>
      <c r="F1320" s="260"/>
      <c r="G1320" s="260"/>
    </row>
    <row r="1321" spans="1:7" x14ac:dyDescent="0.25">
      <c r="A1321" s="344"/>
      <c r="B1321" s="344"/>
      <c r="C1321" s="275" t="s">
        <v>454</v>
      </c>
      <c r="D1321" s="259"/>
      <c r="E1321" s="259"/>
      <c r="F1321" s="260"/>
      <c r="G1321" s="260"/>
    </row>
    <row r="1322" spans="1:7" x14ac:dyDescent="0.25">
      <c r="A1322" s="344"/>
      <c r="B1322" s="344"/>
      <c r="C1322" s="275"/>
      <c r="D1322" s="259"/>
      <c r="E1322" s="259"/>
      <c r="F1322" s="260"/>
      <c r="G1322" s="260"/>
    </row>
    <row r="1323" spans="1:7" ht="27.6" x14ac:dyDescent="0.25">
      <c r="A1323" s="344">
        <v>207</v>
      </c>
      <c r="B1323" s="344"/>
      <c r="C1323" s="275" t="s">
        <v>719</v>
      </c>
      <c r="D1323" s="259" t="s">
        <v>44</v>
      </c>
      <c r="E1323" s="259">
        <v>37</v>
      </c>
      <c r="F1323" s="260"/>
      <c r="G1323" s="260"/>
    </row>
    <row r="1324" spans="1:7" x14ac:dyDescent="0.25">
      <c r="A1324" s="344"/>
      <c r="B1324" s="344"/>
      <c r="C1324" s="275"/>
      <c r="D1324" s="259"/>
      <c r="E1324" s="259"/>
      <c r="F1324" s="260"/>
      <c r="G1324" s="260"/>
    </row>
    <row r="1325" spans="1:7" x14ac:dyDescent="0.25">
      <c r="A1325" s="344"/>
      <c r="B1325" s="344"/>
      <c r="C1325" s="275" t="s">
        <v>440</v>
      </c>
      <c r="D1325" s="259"/>
      <c r="E1325" s="259"/>
      <c r="F1325" s="260"/>
      <c r="G1325" s="260"/>
    </row>
    <row r="1326" spans="1:7" x14ac:dyDescent="0.25">
      <c r="A1326" s="344"/>
      <c r="B1326" s="344"/>
      <c r="C1326" s="275"/>
      <c r="D1326" s="259"/>
      <c r="E1326" s="259"/>
      <c r="F1326" s="260"/>
      <c r="G1326" s="260"/>
    </row>
    <row r="1327" spans="1:7" x14ac:dyDescent="0.25">
      <c r="A1327" s="344"/>
      <c r="B1327" s="344"/>
      <c r="C1327" s="275" t="s">
        <v>450</v>
      </c>
      <c r="D1327" s="259"/>
      <c r="E1327" s="259"/>
      <c r="F1327" s="260"/>
      <c r="G1327" s="260"/>
    </row>
    <row r="1328" spans="1:7" x14ac:dyDescent="0.25">
      <c r="A1328" s="344"/>
      <c r="B1328" s="344"/>
      <c r="C1328" s="228"/>
      <c r="D1328" s="259"/>
      <c r="E1328" s="259"/>
      <c r="F1328" s="260"/>
      <c r="G1328" s="215"/>
    </row>
    <row r="1329" spans="1:7" ht="41.4" x14ac:dyDescent="0.25">
      <c r="A1329" s="344">
        <v>208</v>
      </c>
      <c r="B1329" s="344"/>
      <c r="C1329" s="228" t="s">
        <v>720</v>
      </c>
      <c r="D1329" s="259" t="s">
        <v>44</v>
      </c>
      <c r="E1329" s="259">
        <v>37</v>
      </c>
      <c r="F1329" s="260"/>
      <c r="G1329" s="260"/>
    </row>
    <row r="1330" spans="1:7" x14ac:dyDescent="0.25">
      <c r="A1330" s="344"/>
      <c r="B1330" s="344"/>
      <c r="C1330" s="228"/>
      <c r="D1330" s="259"/>
      <c r="E1330" s="259"/>
      <c r="F1330" s="260"/>
      <c r="G1330" s="215"/>
    </row>
    <row r="1331" spans="1:7" ht="27.6" x14ac:dyDescent="0.25">
      <c r="A1331" s="344"/>
      <c r="B1331" s="344"/>
      <c r="C1331" s="228" t="s">
        <v>486</v>
      </c>
      <c r="D1331" s="259"/>
      <c r="E1331" s="259"/>
      <c r="F1331" s="260"/>
      <c r="G1331" s="260"/>
    </row>
    <row r="1332" spans="1:7" x14ac:dyDescent="0.25">
      <c r="A1332" s="344"/>
      <c r="B1332" s="344"/>
      <c r="C1332" s="228"/>
      <c r="D1332" s="259"/>
      <c r="E1332" s="259"/>
      <c r="F1332" s="260"/>
      <c r="G1332" s="215"/>
    </row>
    <row r="1333" spans="1:7" x14ac:dyDescent="0.25">
      <c r="A1333" s="344">
        <v>209</v>
      </c>
      <c r="B1333" s="344"/>
      <c r="C1333" s="275" t="s">
        <v>721</v>
      </c>
      <c r="D1333" s="259" t="s">
        <v>44</v>
      </c>
      <c r="E1333" s="259">
        <v>37</v>
      </c>
      <c r="F1333" s="260"/>
      <c r="G1333" s="260"/>
    </row>
    <row r="1334" spans="1:7" x14ac:dyDescent="0.25">
      <c r="A1334" s="344"/>
      <c r="B1334" s="344"/>
      <c r="C1334" s="228"/>
      <c r="D1334" s="259"/>
      <c r="E1334" s="259"/>
      <c r="F1334" s="260"/>
      <c r="G1334" s="215"/>
    </row>
    <row r="1335" spans="1:7" x14ac:dyDescent="0.25">
      <c r="A1335" s="345"/>
      <c r="B1335" s="344"/>
      <c r="C1335" s="275"/>
      <c r="D1335" s="259"/>
      <c r="E1335" s="259"/>
      <c r="F1335" s="260"/>
      <c r="G1335" s="260"/>
    </row>
    <row r="1336" spans="1:7" x14ac:dyDescent="0.25">
      <c r="A1336" s="351" t="s">
        <v>145</v>
      </c>
      <c r="B1336" s="423"/>
      <c r="C1336" s="274"/>
      <c r="D1336" s="229"/>
      <c r="E1336" s="229"/>
      <c r="F1336" s="230"/>
      <c r="G1336" s="230"/>
    </row>
    <row r="1337" spans="1:7" x14ac:dyDescent="0.25">
      <c r="C1337" s="312"/>
    </row>
    <row r="1338" spans="1:7" ht="13.95" customHeight="1" x14ac:dyDescent="0.25">
      <c r="A1338" s="313"/>
      <c r="B1338" s="313"/>
      <c r="C1338" s="314"/>
      <c r="D1338" s="315"/>
      <c r="E1338" s="316"/>
      <c r="F1338" s="200"/>
      <c r="G1338" s="218"/>
    </row>
    <row r="1339" spans="1:7" ht="13.95" customHeight="1" x14ac:dyDescent="0.25">
      <c r="A1339" s="202" t="s">
        <v>52</v>
      </c>
      <c r="B1339" s="202" t="s">
        <v>952</v>
      </c>
      <c r="C1339" s="203" t="s">
        <v>147</v>
      </c>
      <c r="D1339" s="204" t="s">
        <v>148</v>
      </c>
      <c r="E1339" s="205" t="s">
        <v>149</v>
      </c>
      <c r="F1339" s="205" t="s">
        <v>150</v>
      </c>
      <c r="G1339" s="219"/>
    </row>
    <row r="1340" spans="1:7" ht="13.95" customHeight="1" x14ac:dyDescent="0.25">
      <c r="A1340" s="202"/>
      <c r="B1340" s="202" t="s">
        <v>950</v>
      </c>
      <c r="C1340" s="203"/>
      <c r="D1340" s="204"/>
      <c r="E1340" s="205"/>
      <c r="F1340" s="220"/>
      <c r="G1340" s="221"/>
    </row>
    <row r="1341" spans="1:7" ht="13.95" customHeight="1" x14ac:dyDescent="0.25">
      <c r="A1341" s="202"/>
      <c r="B1341" s="202"/>
      <c r="C1341" s="203"/>
      <c r="D1341" s="206"/>
      <c r="E1341" s="206"/>
      <c r="F1341" s="206" t="s">
        <v>151</v>
      </c>
      <c r="G1341" s="222" t="s">
        <v>152</v>
      </c>
    </row>
    <row r="1342" spans="1:7" ht="13.95" customHeight="1" x14ac:dyDescent="0.25">
      <c r="A1342" s="209"/>
      <c r="B1342" s="209"/>
      <c r="C1342" s="210"/>
      <c r="D1342" s="211">
        <v>1</v>
      </c>
      <c r="E1342" s="211">
        <v>2</v>
      </c>
      <c r="F1342" s="211">
        <v>3</v>
      </c>
      <c r="G1342" s="211">
        <f>+F1342+1</f>
        <v>4</v>
      </c>
    </row>
    <row r="1343" spans="1:7" ht="13.95" customHeight="1" x14ac:dyDescent="0.25">
      <c r="A1343" s="223"/>
      <c r="B1343" s="223"/>
      <c r="C1343" s="224"/>
      <c r="D1343" s="225"/>
      <c r="E1343" s="226"/>
      <c r="F1343" s="226"/>
      <c r="G1343" s="227" t="s">
        <v>153</v>
      </c>
    </row>
    <row r="1344" spans="1:7" ht="13.95" customHeight="1" x14ac:dyDescent="0.25">
      <c r="A1344" s="348"/>
      <c r="B1344" s="344"/>
      <c r="C1344" s="275"/>
      <c r="D1344" s="259"/>
      <c r="E1344" s="259"/>
      <c r="F1344" s="260"/>
      <c r="G1344" s="260"/>
    </row>
    <row r="1345" spans="1:7" ht="13.95" customHeight="1" x14ac:dyDescent="0.25">
      <c r="A1345" s="344"/>
      <c r="B1345" s="344"/>
      <c r="C1345" s="275"/>
      <c r="D1345" s="259"/>
      <c r="E1345" s="259"/>
      <c r="F1345" s="260"/>
      <c r="G1345" s="260"/>
    </row>
    <row r="1346" spans="1:7" ht="13.95" customHeight="1" x14ac:dyDescent="0.25">
      <c r="A1346" s="344"/>
      <c r="B1346" s="344"/>
      <c r="C1346" s="275" t="s">
        <v>58</v>
      </c>
      <c r="D1346" s="259"/>
      <c r="E1346" s="259"/>
      <c r="F1346" s="260"/>
      <c r="G1346" s="260"/>
    </row>
    <row r="1347" spans="1:7" ht="13.95" customHeight="1" x14ac:dyDescent="0.25">
      <c r="A1347" s="344"/>
      <c r="B1347" s="344"/>
      <c r="C1347" s="275"/>
      <c r="D1347" s="259"/>
      <c r="E1347" s="259"/>
      <c r="F1347" s="260"/>
      <c r="G1347" s="260"/>
    </row>
    <row r="1348" spans="1:7" ht="13.95" customHeight="1" x14ac:dyDescent="0.25">
      <c r="A1348" s="344"/>
      <c r="B1348" s="344"/>
      <c r="C1348" s="275" t="s">
        <v>116</v>
      </c>
      <c r="D1348" s="259"/>
      <c r="E1348" s="259"/>
      <c r="F1348" s="260"/>
      <c r="G1348" s="260"/>
    </row>
    <row r="1349" spans="1:7" ht="13.95" customHeight="1" x14ac:dyDescent="0.25">
      <c r="A1349" s="344"/>
      <c r="B1349" s="344"/>
      <c r="C1349" s="275"/>
      <c r="D1349" s="259"/>
      <c r="E1349" s="259"/>
      <c r="F1349" s="260"/>
      <c r="G1349" s="260"/>
    </row>
    <row r="1350" spans="1:7" ht="13.95" customHeight="1" x14ac:dyDescent="0.25">
      <c r="A1350" s="344"/>
      <c r="B1350" s="344"/>
      <c r="C1350" s="275" t="s">
        <v>723</v>
      </c>
      <c r="D1350" s="259"/>
      <c r="E1350" s="259"/>
      <c r="F1350" s="260"/>
      <c r="G1350" s="260"/>
    </row>
    <row r="1351" spans="1:7" ht="13.95" customHeight="1" x14ac:dyDescent="0.25">
      <c r="A1351" s="344"/>
      <c r="B1351" s="344"/>
      <c r="C1351" s="275"/>
      <c r="D1351" s="259"/>
      <c r="E1351" s="259"/>
      <c r="F1351" s="260"/>
      <c r="G1351" s="260"/>
    </row>
    <row r="1352" spans="1:7" ht="13.95" customHeight="1" x14ac:dyDescent="0.25">
      <c r="A1352" s="344"/>
      <c r="B1352" s="344"/>
      <c r="C1352" s="275" t="s">
        <v>724</v>
      </c>
      <c r="D1352" s="259"/>
      <c r="E1352" s="259"/>
      <c r="F1352" s="260"/>
      <c r="G1352" s="260"/>
    </row>
    <row r="1353" spans="1:7" ht="13.95" customHeight="1" x14ac:dyDescent="0.25">
      <c r="A1353" s="344"/>
      <c r="B1353" s="344"/>
      <c r="C1353" s="275"/>
      <c r="D1353" s="259"/>
      <c r="E1353" s="259"/>
      <c r="F1353" s="260"/>
      <c r="G1353" s="260"/>
    </row>
    <row r="1354" spans="1:7" ht="13.95" customHeight="1" x14ac:dyDescent="0.25">
      <c r="A1354" s="344">
        <v>210</v>
      </c>
      <c r="B1354" s="344"/>
      <c r="C1354" s="275" t="s">
        <v>725</v>
      </c>
      <c r="D1354" s="259" t="s">
        <v>44</v>
      </c>
      <c r="E1354" s="259">
        <v>215</v>
      </c>
      <c r="F1354" s="260"/>
      <c r="G1354" s="260"/>
    </row>
    <row r="1355" spans="1:7" ht="13.95" customHeight="1" x14ac:dyDescent="0.25">
      <c r="A1355" s="344"/>
      <c r="B1355" s="344"/>
      <c r="C1355" s="275"/>
      <c r="D1355" s="259"/>
      <c r="E1355" s="259"/>
      <c r="F1355" s="260"/>
      <c r="G1355" s="260"/>
    </row>
    <row r="1356" spans="1:7" ht="13.95" customHeight="1" x14ac:dyDescent="0.25">
      <c r="A1356" s="344">
        <v>211</v>
      </c>
      <c r="B1356" s="344"/>
      <c r="C1356" s="275" t="s">
        <v>780</v>
      </c>
      <c r="D1356" s="259" t="s">
        <v>45</v>
      </c>
      <c r="E1356" s="259">
        <v>1</v>
      </c>
      <c r="F1356" s="260"/>
      <c r="G1356" s="260"/>
    </row>
    <row r="1357" spans="1:7" ht="13.95" customHeight="1" x14ac:dyDescent="0.25">
      <c r="A1357" s="344"/>
      <c r="B1357" s="344"/>
      <c r="C1357" s="275"/>
      <c r="D1357" s="259"/>
      <c r="E1357" s="259"/>
      <c r="F1357" s="260"/>
      <c r="G1357" s="260"/>
    </row>
    <row r="1358" spans="1:7" ht="13.95" customHeight="1" x14ac:dyDescent="0.25">
      <c r="A1358" s="344">
        <v>212</v>
      </c>
      <c r="B1358" s="344"/>
      <c r="C1358" s="275" t="s">
        <v>964</v>
      </c>
      <c r="D1358" s="259" t="s">
        <v>45</v>
      </c>
      <c r="E1358" s="259">
        <v>2</v>
      </c>
      <c r="F1358" s="260"/>
      <c r="G1358" s="260"/>
    </row>
    <row r="1359" spans="1:7" ht="13.95" customHeight="1" x14ac:dyDescent="0.25">
      <c r="A1359" s="344"/>
      <c r="B1359" s="344"/>
      <c r="C1359" s="275"/>
      <c r="D1359" s="259"/>
      <c r="E1359" s="259"/>
      <c r="F1359" s="260"/>
      <c r="G1359" s="260"/>
    </row>
    <row r="1360" spans="1:7" ht="13.95" customHeight="1" x14ac:dyDescent="0.25">
      <c r="A1360" s="344"/>
      <c r="B1360" s="344"/>
      <c r="C1360" s="275"/>
      <c r="D1360" s="259"/>
      <c r="E1360" s="259"/>
      <c r="F1360" s="260"/>
      <c r="G1360" s="260"/>
    </row>
    <row r="1361" spans="1:7" ht="13.95" customHeight="1" x14ac:dyDescent="0.25">
      <c r="A1361" s="345"/>
      <c r="B1361" s="344"/>
      <c r="C1361" s="275"/>
      <c r="D1361" s="259"/>
      <c r="E1361" s="259"/>
      <c r="F1361" s="260"/>
      <c r="G1361" s="260"/>
    </row>
    <row r="1362" spans="1:7" ht="13.95" customHeight="1" x14ac:dyDescent="0.25">
      <c r="A1362" s="242"/>
      <c r="B1362" s="274"/>
      <c r="C1362" s="274"/>
      <c r="D1362" s="244"/>
      <c r="E1362" s="244"/>
      <c r="F1362" s="245"/>
      <c r="G1362" s="246"/>
    </row>
    <row r="1363" spans="1:7" ht="13.95" customHeight="1" x14ac:dyDescent="0.25">
      <c r="C1363" s="237"/>
      <c r="D1363" s="233"/>
      <c r="E1363" s="233"/>
      <c r="F1363" s="234"/>
      <c r="G1363" s="234"/>
    </row>
    <row r="1364" spans="1:7" x14ac:dyDescent="0.25">
      <c r="A1364" s="357"/>
      <c r="B1364" s="358"/>
      <c r="C1364" s="358"/>
      <c r="D1364" s="359"/>
      <c r="E1364" s="359"/>
      <c r="F1364" s="359"/>
      <c r="G1364" s="360"/>
    </row>
    <row r="1365" spans="1:7" x14ac:dyDescent="0.25">
      <c r="A1365" s="361"/>
      <c r="B1365" s="427"/>
      <c r="C1365" s="362"/>
      <c r="D1365" s="363"/>
      <c r="E1365" s="363"/>
      <c r="F1365" s="251"/>
      <c r="G1365" s="252" t="s">
        <v>156</v>
      </c>
    </row>
    <row r="1366" spans="1:7" x14ac:dyDescent="0.25">
      <c r="A1366" s="364"/>
      <c r="B1366" s="428"/>
      <c r="C1366" s="365"/>
      <c r="D1366" s="366"/>
      <c r="E1366" s="366"/>
      <c r="F1366" s="253"/>
      <c r="G1366" s="254"/>
    </row>
    <row r="1367" spans="1:7" x14ac:dyDescent="0.25">
      <c r="A1367" s="348"/>
      <c r="B1367" s="416"/>
      <c r="C1367" s="328"/>
      <c r="D1367" s="259"/>
      <c r="E1367" s="259"/>
      <c r="F1367" s="260"/>
      <c r="G1367" s="260"/>
    </row>
    <row r="1368" spans="1:7" x14ac:dyDescent="0.25">
      <c r="A1368" s="344"/>
      <c r="B1368" s="416"/>
      <c r="C1368" s="328" t="s">
        <v>741</v>
      </c>
      <c r="D1368" s="259"/>
      <c r="E1368" s="259"/>
      <c r="F1368" s="260"/>
      <c r="G1368" s="260"/>
    </row>
    <row r="1369" spans="1:7" x14ac:dyDescent="0.25">
      <c r="A1369" s="344"/>
      <c r="B1369" s="416"/>
      <c r="C1369" s="328"/>
      <c r="D1369" s="259"/>
      <c r="E1369" s="259"/>
      <c r="F1369" s="260"/>
      <c r="G1369" s="260"/>
    </row>
    <row r="1370" spans="1:7" x14ac:dyDescent="0.25">
      <c r="A1370" s="344"/>
      <c r="B1370" s="416"/>
      <c r="C1370" s="328" t="s">
        <v>722</v>
      </c>
      <c r="D1370" s="259"/>
      <c r="E1370" s="259"/>
      <c r="F1370" s="260"/>
      <c r="G1370" s="260"/>
    </row>
    <row r="1371" spans="1:7" x14ac:dyDescent="0.25">
      <c r="A1371" s="345"/>
      <c r="B1371" s="416"/>
      <c r="C1371" s="328"/>
      <c r="D1371" s="259"/>
      <c r="E1371" s="259"/>
      <c r="F1371" s="260"/>
      <c r="G1371" s="260"/>
    </row>
    <row r="1372" spans="1:7" ht="23.4" customHeight="1" x14ac:dyDescent="0.25">
      <c r="A1372" s="351"/>
      <c r="B1372" s="423"/>
      <c r="C1372" s="274" t="s">
        <v>155</v>
      </c>
      <c r="D1372" s="229"/>
      <c r="E1372" s="229"/>
      <c r="F1372" s="230"/>
      <c r="G1372" s="230"/>
    </row>
    <row r="1373" spans="1:7" x14ac:dyDescent="0.25">
      <c r="C1373" s="237"/>
      <c r="D1373" s="233"/>
      <c r="E1373" s="233"/>
      <c r="F1373" s="234"/>
      <c r="G1373" s="234"/>
    </row>
    <row r="1374" spans="1:7" x14ac:dyDescent="0.25">
      <c r="A1374" s="313"/>
      <c r="B1374" s="313"/>
      <c r="C1374" s="314"/>
      <c r="D1374" s="315"/>
      <c r="E1374" s="316"/>
      <c r="F1374" s="200"/>
      <c r="G1374" s="218"/>
    </row>
    <row r="1375" spans="1:7" ht="14.4" customHeight="1" x14ac:dyDescent="0.25">
      <c r="A1375" s="202" t="s">
        <v>52</v>
      </c>
      <c r="B1375" s="202" t="s">
        <v>952</v>
      </c>
      <c r="C1375" s="203" t="s">
        <v>147</v>
      </c>
      <c r="D1375" s="204" t="s">
        <v>148</v>
      </c>
      <c r="E1375" s="205" t="s">
        <v>149</v>
      </c>
      <c r="F1375" s="205" t="s">
        <v>150</v>
      </c>
      <c r="G1375" s="219"/>
    </row>
    <row r="1376" spans="1:7" x14ac:dyDescent="0.25">
      <c r="A1376" s="202"/>
      <c r="B1376" s="202" t="s">
        <v>950</v>
      </c>
      <c r="C1376" s="203"/>
      <c r="D1376" s="204"/>
      <c r="E1376" s="205"/>
      <c r="F1376" s="220"/>
      <c r="G1376" s="221"/>
    </row>
    <row r="1377" spans="1:9" x14ac:dyDescent="0.25">
      <c r="A1377" s="202"/>
      <c r="B1377" s="202"/>
      <c r="C1377" s="203"/>
      <c r="D1377" s="206"/>
      <c r="E1377" s="206"/>
      <c r="F1377" s="206" t="s">
        <v>151</v>
      </c>
      <c r="G1377" s="222" t="s">
        <v>152</v>
      </c>
    </row>
    <row r="1378" spans="1:9" x14ac:dyDescent="0.25">
      <c r="A1378" s="209"/>
      <c r="B1378" s="209"/>
      <c r="C1378" s="210"/>
      <c r="D1378" s="211">
        <v>1</v>
      </c>
      <c r="E1378" s="211">
        <v>2</v>
      </c>
      <c r="F1378" s="211">
        <v>3</v>
      </c>
      <c r="G1378" s="211">
        <f>+F1378+1</f>
        <v>4</v>
      </c>
    </row>
    <row r="1379" spans="1:9" x14ac:dyDescent="0.25">
      <c r="A1379" s="223"/>
      <c r="B1379" s="223"/>
      <c r="C1379" s="224"/>
      <c r="D1379" s="225"/>
      <c r="E1379" s="226"/>
      <c r="F1379" s="226"/>
      <c r="G1379" s="227" t="s">
        <v>153</v>
      </c>
    </row>
    <row r="1380" spans="1:9" x14ac:dyDescent="0.25">
      <c r="A1380" s="410"/>
      <c r="B1380" s="419"/>
      <c r="C1380" s="255"/>
      <c r="D1380" s="256"/>
      <c r="E1380" s="257"/>
      <c r="F1380" s="257"/>
      <c r="G1380" s="258"/>
    </row>
    <row r="1381" spans="1:9" x14ac:dyDescent="0.25">
      <c r="A1381" s="344"/>
      <c r="B1381" s="344"/>
      <c r="C1381" s="275" t="s">
        <v>132</v>
      </c>
      <c r="D1381" s="259"/>
      <c r="E1381" s="259"/>
      <c r="F1381" s="260"/>
      <c r="G1381" s="215"/>
    </row>
    <row r="1382" spans="1:9" x14ac:dyDescent="0.25">
      <c r="A1382" s="344"/>
      <c r="B1382" s="344"/>
      <c r="C1382" s="228"/>
      <c r="D1382" s="259"/>
      <c r="E1382" s="259"/>
      <c r="F1382" s="260"/>
      <c r="G1382" s="260"/>
    </row>
    <row r="1383" spans="1:9" x14ac:dyDescent="0.25">
      <c r="A1383" s="344"/>
      <c r="B1383" s="344"/>
      <c r="C1383" s="228" t="s">
        <v>41</v>
      </c>
      <c r="D1383" s="259"/>
      <c r="E1383" s="259"/>
      <c r="F1383" s="260"/>
      <c r="G1383" s="215"/>
    </row>
    <row r="1384" spans="1:9" x14ac:dyDescent="0.25">
      <c r="A1384" s="344"/>
      <c r="B1384" s="344"/>
      <c r="C1384" s="228"/>
      <c r="D1384" s="259"/>
      <c r="E1384" s="259"/>
      <c r="F1384" s="260"/>
      <c r="G1384" s="260"/>
    </row>
    <row r="1385" spans="1:9" x14ac:dyDescent="0.25">
      <c r="A1385" s="344"/>
      <c r="B1385" s="344"/>
      <c r="C1385" s="228" t="s">
        <v>133</v>
      </c>
      <c r="D1385" s="259"/>
      <c r="E1385" s="259"/>
      <c r="F1385" s="260"/>
      <c r="G1385" s="215"/>
    </row>
    <row r="1386" spans="1:9" x14ac:dyDescent="0.25">
      <c r="A1386" s="344"/>
      <c r="B1386" s="344"/>
      <c r="C1386" s="275"/>
      <c r="D1386" s="259"/>
      <c r="E1386" s="259"/>
      <c r="F1386" s="260"/>
      <c r="G1386" s="260"/>
    </row>
    <row r="1387" spans="1:9" x14ac:dyDescent="0.25">
      <c r="A1387" s="344"/>
      <c r="B1387" s="344"/>
      <c r="C1387" s="275" t="s">
        <v>726</v>
      </c>
      <c r="D1387" s="259"/>
      <c r="E1387" s="259"/>
      <c r="F1387" s="260"/>
      <c r="G1387" s="260"/>
    </row>
    <row r="1388" spans="1:9" x14ac:dyDescent="0.25">
      <c r="A1388" s="344"/>
      <c r="B1388" s="344"/>
      <c r="C1388" s="275"/>
      <c r="D1388" s="259"/>
      <c r="E1388" s="259"/>
      <c r="F1388" s="260"/>
      <c r="G1388" s="260"/>
    </row>
    <row r="1389" spans="1:9" x14ac:dyDescent="0.25">
      <c r="A1389" s="344"/>
      <c r="B1389" s="344"/>
      <c r="C1389" s="275" t="s">
        <v>727</v>
      </c>
      <c r="D1389" s="259"/>
      <c r="E1389" s="259"/>
      <c r="F1389" s="260"/>
      <c r="G1389" s="260"/>
    </row>
    <row r="1390" spans="1:9" x14ac:dyDescent="0.25">
      <c r="A1390" s="344"/>
      <c r="B1390" s="344"/>
      <c r="C1390" s="275"/>
      <c r="D1390" s="259"/>
      <c r="E1390" s="259"/>
      <c r="F1390" s="260"/>
      <c r="G1390" s="260"/>
    </row>
    <row r="1391" spans="1:9" ht="27.6" x14ac:dyDescent="0.25">
      <c r="A1391" s="344">
        <v>213</v>
      </c>
      <c r="B1391" s="344"/>
      <c r="C1391" s="275" t="s">
        <v>728</v>
      </c>
      <c r="D1391" s="259" t="s">
        <v>52</v>
      </c>
      <c r="E1391" s="259">
        <v>1</v>
      </c>
      <c r="F1391" s="260">
        <v>60000</v>
      </c>
      <c r="G1391" s="260">
        <f>F1391*E1391</f>
        <v>60000</v>
      </c>
      <c r="I1391" s="110"/>
    </row>
    <row r="1392" spans="1:9" x14ac:dyDescent="0.25">
      <c r="A1392" s="344"/>
      <c r="B1392" s="344"/>
      <c r="C1392" s="275"/>
      <c r="D1392" s="259"/>
      <c r="E1392" s="259"/>
      <c r="F1392" s="260"/>
      <c r="G1392" s="260"/>
    </row>
    <row r="1393" spans="1:7" x14ac:dyDescent="0.25">
      <c r="A1393" s="344">
        <v>214</v>
      </c>
      <c r="B1393" s="344"/>
      <c r="C1393" s="275" t="s">
        <v>136</v>
      </c>
      <c r="D1393" s="259" t="s">
        <v>52</v>
      </c>
      <c r="E1393" s="259">
        <v>1</v>
      </c>
      <c r="F1393" s="260"/>
      <c r="G1393" s="260"/>
    </row>
    <row r="1394" spans="1:7" x14ac:dyDescent="0.25">
      <c r="A1394" s="344"/>
      <c r="B1394" s="344"/>
      <c r="C1394" s="275"/>
      <c r="D1394" s="259"/>
      <c r="E1394" s="259"/>
      <c r="F1394" s="260"/>
      <c r="G1394" s="260"/>
    </row>
    <row r="1395" spans="1:7" x14ac:dyDescent="0.25">
      <c r="A1395" s="344">
        <v>215</v>
      </c>
      <c r="B1395" s="344"/>
      <c r="C1395" s="275" t="s">
        <v>729</v>
      </c>
      <c r="D1395" s="259" t="s">
        <v>52</v>
      </c>
      <c r="E1395" s="259">
        <v>1</v>
      </c>
      <c r="F1395" s="260"/>
      <c r="G1395" s="260"/>
    </row>
    <row r="1396" spans="1:7" x14ac:dyDescent="0.25">
      <c r="A1396" s="344"/>
      <c r="B1396" s="344"/>
      <c r="C1396" s="275"/>
      <c r="D1396" s="259"/>
      <c r="E1396" s="259"/>
      <c r="F1396" s="260"/>
      <c r="G1396" s="260"/>
    </row>
    <row r="1397" spans="1:7" x14ac:dyDescent="0.25">
      <c r="A1397" s="344"/>
      <c r="B1397" s="344"/>
      <c r="C1397" s="275" t="s">
        <v>137</v>
      </c>
      <c r="D1397" s="259"/>
      <c r="E1397" s="259"/>
      <c r="F1397" s="260"/>
      <c r="G1397" s="260"/>
    </row>
    <row r="1398" spans="1:7" x14ac:dyDescent="0.25">
      <c r="A1398" s="344"/>
      <c r="B1398" s="344"/>
      <c r="C1398" s="275"/>
      <c r="D1398" s="259"/>
      <c r="E1398" s="259"/>
      <c r="F1398" s="260"/>
      <c r="G1398" s="260"/>
    </row>
    <row r="1399" spans="1:7" ht="27.6" x14ac:dyDescent="0.25">
      <c r="A1399" s="344">
        <v>216</v>
      </c>
      <c r="B1399" s="344"/>
      <c r="C1399" s="275" t="s">
        <v>730</v>
      </c>
      <c r="D1399" s="259" t="s">
        <v>52</v>
      </c>
      <c r="E1399" s="259">
        <v>1</v>
      </c>
      <c r="F1399" s="260">
        <v>50000</v>
      </c>
      <c r="G1399" s="260">
        <f>F1399*E1399</f>
        <v>50000</v>
      </c>
    </row>
    <row r="1400" spans="1:7" x14ac:dyDescent="0.25">
      <c r="A1400" s="344"/>
      <c r="B1400" s="344"/>
      <c r="C1400" s="275"/>
      <c r="D1400" s="259"/>
      <c r="E1400" s="259"/>
      <c r="F1400" s="260"/>
      <c r="G1400" s="260"/>
    </row>
    <row r="1401" spans="1:7" x14ac:dyDescent="0.25">
      <c r="A1401" s="344">
        <v>217</v>
      </c>
      <c r="B1401" s="344"/>
      <c r="C1401" s="275" t="s">
        <v>138</v>
      </c>
      <c r="D1401" s="259" t="s">
        <v>52</v>
      </c>
      <c r="E1401" s="259">
        <v>1</v>
      </c>
      <c r="F1401" s="260"/>
      <c r="G1401" s="260"/>
    </row>
    <row r="1402" spans="1:7" x14ac:dyDescent="0.25">
      <c r="A1402" s="344"/>
      <c r="B1402" s="344"/>
      <c r="C1402" s="275"/>
      <c r="D1402" s="259"/>
      <c r="E1402" s="259"/>
      <c r="F1402" s="260"/>
      <c r="G1402" s="260"/>
    </row>
    <row r="1403" spans="1:7" x14ac:dyDescent="0.25">
      <c r="A1403" s="344">
        <v>218</v>
      </c>
      <c r="B1403" s="344"/>
      <c r="C1403" s="275" t="s">
        <v>136</v>
      </c>
      <c r="D1403" s="259" t="s">
        <v>52</v>
      </c>
      <c r="E1403" s="259">
        <v>1</v>
      </c>
      <c r="F1403" s="260"/>
      <c r="G1403" s="260"/>
    </row>
    <row r="1404" spans="1:7" x14ac:dyDescent="0.25">
      <c r="A1404" s="344"/>
      <c r="B1404" s="344"/>
      <c r="C1404" s="275"/>
      <c r="D1404" s="259"/>
      <c r="E1404" s="259"/>
      <c r="F1404" s="260"/>
      <c r="G1404" s="260"/>
    </row>
    <row r="1405" spans="1:7" x14ac:dyDescent="0.25">
      <c r="A1405" s="344"/>
      <c r="B1405" s="344"/>
      <c r="C1405" s="275" t="s">
        <v>731</v>
      </c>
      <c r="D1405" s="259"/>
      <c r="E1405" s="259"/>
      <c r="F1405" s="260"/>
      <c r="G1405" s="260"/>
    </row>
    <row r="1406" spans="1:7" x14ac:dyDescent="0.25">
      <c r="A1406" s="344"/>
      <c r="B1406" s="344"/>
      <c r="C1406" s="275"/>
      <c r="D1406" s="259"/>
      <c r="E1406" s="259"/>
      <c r="F1406" s="260"/>
      <c r="G1406" s="260"/>
    </row>
    <row r="1407" spans="1:7" x14ac:dyDescent="0.25">
      <c r="A1407" s="344">
        <v>219</v>
      </c>
      <c r="B1407" s="344"/>
      <c r="C1407" s="275" t="s">
        <v>732</v>
      </c>
      <c r="D1407" s="259" t="s">
        <v>52</v>
      </c>
      <c r="E1407" s="259">
        <v>1</v>
      </c>
      <c r="F1407" s="260">
        <v>150000</v>
      </c>
      <c r="G1407" s="260">
        <f>F1407*E1407</f>
        <v>150000</v>
      </c>
    </row>
    <row r="1408" spans="1:7" x14ac:dyDescent="0.25">
      <c r="A1408" s="344"/>
      <c r="B1408" s="344"/>
      <c r="C1408" s="275"/>
      <c r="D1408" s="259"/>
      <c r="E1408" s="259"/>
      <c r="F1408" s="260"/>
      <c r="G1408" s="260"/>
    </row>
    <row r="1409" spans="1:7" x14ac:dyDescent="0.25">
      <c r="A1409" s="344">
        <v>2</v>
      </c>
      <c r="B1409" s="344"/>
      <c r="C1409" s="275" t="s">
        <v>136</v>
      </c>
      <c r="D1409" s="259" t="s">
        <v>52</v>
      </c>
      <c r="E1409" s="259">
        <v>1</v>
      </c>
      <c r="F1409" s="260"/>
      <c r="G1409" s="260"/>
    </row>
    <row r="1410" spans="1:7" x14ac:dyDescent="0.25">
      <c r="A1410" s="344"/>
      <c r="B1410" s="344"/>
      <c r="C1410" s="275"/>
      <c r="D1410" s="259"/>
      <c r="E1410" s="259"/>
      <c r="F1410" s="260"/>
      <c r="G1410" s="260"/>
    </row>
    <row r="1411" spans="1:7" x14ac:dyDescent="0.25">
      <c r="A1411" s="344">
        <v>219</v>
      </c>
      <c r="B1411" s="344"/>
      <c r="C1411" s="275" t="s">
        <v>733</v>
      </c>
      <c r="D1411" s="259" t="s">
        <v>52</v>
      </c>
      <c r="E1411" s="259">
        <v>1</v>
      </c>
      <c r="F1411" s="260"/>
      <c r="G1411" s="260"/>
    </row>
    <row r="1412" spans="1:7" x14ac:dyDescent="0.25">
      <c r="A1412" s="344"/>
      <c r="B1412" s="344"/>
      <c r="C1412" s="275"/>
      <c r="D1412" s="259"/>
      <c r="E1412" s="259"/>
      <c r="F1412" s="260"/>
      <c r="G1412" s="260"/>
    </row>
    <row r="1413" spans="1:7" x14ac:dyDescent="0.25">
      <c r="A1413" s="344"/>
      <c r="B1413" s="344"/>
      <c r="C1413" s="275" t="s">
        <v>734</v>
      </c>
      <c r="D1413" s="259"/>
      <c r="E1413" s="259"/>
      <c r="F1413" s="260"/>
      <c r="G1413" s="260"/>
    </row>
    <row r="1414" spans="1:7" x14ac:dyDescent="0.25">
      <c r="A1414" s="344"/>
      <c r="B1414" s="344"/>
      <c r="C1414" s="275"/>
      <c r="D1414" s="259"/>
      <c r="E1414" s="259"/>
      <c r="F1414" s="260"/>
      <c r="G1414" s="260"/>
    </row>
    <row r="1415" spans="1:7" ht="27.6" x14ac:dyDescent="0.25">
      <c r="A1415" s="344">
        <v>220</v>
      </c>
      <c r="B1415" s="344"/>
      <c r="C1415" s="275" t="s">
        <v>735</v>
      </c>
      <c r="D1415" s="259" t="s">
        <v>52</v>
      </c>
      <c r="E1415" s="259">
        <v>1</v>
      </c>
      <c r="F1415" s="260">
        <v>30000</v>
      </c>
      <c r="G1415" s="260">
        <f>F1415*E1415</f>
        <v>30000</v>
      </c>
    </row>
    <row r="1416" spans="1:7" x14ac:dyDescent="0.25">
      <c r="A1416" s="344"/>
      <c r="B1416" s="344"/>
      <c r="C1416" s="275"/>
      <c r="D1416" s="259"/>
      <c r="E1416" s="259"/>
      <c r="F1416" s="260"/>
      <c r="G1416" s="260"/>
    </row>
    <row r="1417" spans="1:7" x14ac:dyDescent="0.25">
      <c r="A1417" s="344">
        <v>221</v>
      </c>
      <c r="B1417" s="344"/>
      <c r="C1417" s="275" t="s">
        <v>140</v>
      </c>
      <c r="D1417" s="259" t="s">
        <v>52</v>
      </c>
      <c r="E1417" s="259">
        <v>1</v>
      </c>
      <c r="F1417" s="260"/>
      <c r="G1417" s="260"/>
    </row>
    <row r="1418" spans="1:7" x14ac:dyDescent="0.25">
      <c r="A1418" s="344"/>
      <c r="B1418" s="344"/>
      <c r="C1418" s="275"/>
      <c r="D1418" s="259"/>
      <c r="E1418" s="259"/>
      <c r="F1418" s="260"/>
      <c r="G1418" s="260"/>
    </row>
    <row r="1419" spans="1:7" x14ac:dyDescent="0.25">
      <c r="A1419" s="344">
        <v>222</v>
      </c>
      <c r="B1419" s="344"/>
      <c r="C1419" s="275" t="s">
        <v>136</v>
      </c>
      <c r="D1419" s="259" t="s">
        <v>52</v>
      </c>
      <c r="E1419" s="259">
        <v>1</v>
      </c>
      <c r="F1419" s="260"/>
      <c r="G1419" s="260"/>
    </row>
    <row r="1420" spans="1:7" x14ac:dyDescent="0.25">
      <c r="A1420" s="344"/>
      <c r="B1420" s="344"/>
      <c r="C1420" s="275"/>
      <c r="D1420" s="259"/>
      <c r="E1420" s="259"/>
      <c r="F1420" s="260"/>
      <c r="G1420" s="260"/>
    </row>
    <row r="1421" spans="1:7" x14ac:dyDescent="0.25">
      <c r="A1421" s="344"/>
      <c r="B1421" s="344"/>
      <c r="C1421" s="275" t="s">
        <v>736</v>
      </c>
      <c r="D1421" s="259"/>
      <c r="E1421" s="259"/>
      <c r="F1421" s="260"/>
      <c r="G1421" s="260"/>
    </row>
    <row r="1422" spans="1:7" x14ac:dyDescent="0.25">
      <c r="A1422" s="344"/>
      <c r="B1422" s="344"/>
      <c r="C1422" s="275"/>
      <c r="D1422" s="259"/>
      <c r="E1422" s="259"/>
      <c r="F1422" s="260"/>
      <c r="G1422" s="260"/>
    </row>
    <row r="1423" spans="1:7" x14ac:dyDescent="0.25">
      <c r="A1423" s="344">
        <v>223</v>
      </c>
      <c r="B1423" s="344"/>
      <c r="C1423" s="275" t="s">
        <v>737</v>
      </c>
      <c r="D1423" s="259" t="s">
        <v>52</v>
      </c>
      <c r="E1423" s="259">
        <v>1</v>
      </c>
      <c r="F1423" s="260">
        <v>100000</v>
      </c>
      <c r="G1423" s="260">
        <f>F1423*E1423</f>
        <v>100000</v>
      </c>
    </row>
    <row r="1424" spans="1:7" x14ac:dyDescent="0.25">
      <c r="A1424" s="344"/>
      <c r="B1424" s="344"/>
      <c r="C1424" s="275"/>
      <c r="D1424" s="259"/>
      <c r="E1424" s="259"/>
      <c r="F1424" s="260"/>
      <c r="G1424" s="260"/>
    </row>
    <row r="1425" spans="1:7" x14ac:dyDescent="0.25">
      <c r="A1425" s="344">
        <v>224</v>
      </c>
      <c r="B1425" s="344"/>
      <c r="C1425" s="275" t="s">
        <v>134</v>
      </c>
      <c r="D1425" s="259" t="s">
        <v>52</v>
      </c>
      <c r="E1425" s="259">
        <v>1</v>
      </c>
      <c r="F1425" s="260"/>
      <c r="G1425" s="260"/>
    </row>
    <row r="1426" spans="1:7" x14ac:dyDescent="0.25">
      <c r="A1426" s="344"/>
      <c r="B1426" s="344"/>
      <c r="C1426" s="275"/>
      <c r="D1426" s="259"/>
      <c r="E1426" s="259"/>
      <c r="F1426" s="260"/>
      <c r="G1426" s="260"/>
    </row>
    <row r="1427" spans="1:7" x14ac:dyDescent="0.25">
      <c r="A1427" s="344">
        <v>225</v>
      </c>
      <c r="B1427" s="344"/>
      <c r="C1427" s="275" t="s">
        <v>135</v>
      </c>
      <c r="D1427" s="259" t="s">
        <v>52</v>
      </c>
      <c r="E1427" s="259">
        <v>1</v>
      </c>
      <c r="F1427" s="260"/>
      <c r="G1427" s="260"/>
    </row>
    <row r="1428" spans="1:7" x14ac:dyDescent="0.25">
      <c r="A1428" s="344"/>
      <c r="B1428" s="344"/>
      <c r="C1428" s="275"/>
      <c r="D1428" s="259"/>
      <c r="E1428" s="259"/>
      <c r="F1428" s="260"/>
      <c r="G1428" s="260"/>
    </row>
    <row r="1429" spans="1:7" x14ac:dyDescent="0.25">
      <c r="A1429" s="344"/>
      <c r="B1429" s="344"/>
      <c r="C1429" s="275" t="s">
        <v>738</v>
      </c>
      <c r="D1429" s="259"/>
      <c r="E1429" s="259"/>
      <c r="F1429" s="260"/>
      <c r="G1429" s="260"/>
    </row>
    <row r="1430" spans="1:7" x14ac:dyDescent="0.25">
      <c r="A1430" s="344"/>
      <c r="B1430" s="344"/>
      <c r="C1430" s="275"/>
      <c r="D1430" s="259"/>
      <c r="E1430" s="259"/>
      <c r="F1430" s="260"/>
      <c r="G1430" s="260"/>
    </row>
    <row r="1431" spans="1:7" x14ac:dyDescent="0.25">
      <c r="A1431" s="344">
        <v>226</v>
      </c>
      <c r="B1431" s="344"/>
      <c r="C1431" s="275" t="s">
        <v>775</v>
      </c>
      <c r="D1431" s="259" t="s">
        <v>52</v>
      </c>
      <c r="E1431" s="259">
        <v>1</v>
      </c>
      <c r="F1431" s="260">
        <v>70000</v>
      </c>
      <c r="G1431" s="260">
        <f>F1431*E1431</f>
        <v>70000</v>
      </c>
    </row>
    <row r="1432" spans="1:7" x14ac:dyDescent="0.25">
      <c r="A1432" s="344"/>
      <c r="B1432" s="344"/>
      <c r="C1432" s="275"/>
      <c r="D1432" s="259"/>
      <c r="E1432" s="259"/>
      <c r="F1432" s="260"/>
      <c r="G1432" s="260"/>
    </row>
    <row r="1433" spans="1:7" x14ac:dyDescent="0.25">
      <c r="A1433" s="344">
        <v>227</v>
      </c>
      <c r="B1433" s="344"/>
      <c r="C1433" s="275" t="s">
        <v>140</v>
      </c>
      <c r="D1433" s="259" t="s">
        <v>52</v>
      </c>
      <c r="E1433" s="259">
        <v>1</v>
      </c>
      <c r="F1433" s="260"/>
      <c r="G1433" s="260"/>
    </row>
    <row r="1434" spans="1:7" x14ac:dyDescent="0.25">
      <c r="A1434" s="344"/>
      <c r="B1434" s="344"/>
      <c r="C1434" s="275"/>
      <c r="D1434" s="259"/>
      <c r="E1434" s="259"/>
      <c r="F1434" s="260"/>
      <c r="G1434" s="260"/>
    </row>
    <row r="1435" spans="1:7" x14ac:dyDescent="0.25">
      <c r="A1435" s="344">
        <v>228</v>
      </c>
      <c r="B1435" s="344"/>
      <c r="C1435" s="275" t="s">
        <v>136</v>
      </c>
      <c r="D1435" s="259" t="s">
        <v>52</v>
      </c>
      <c r="E1435" s="259">
        <v>1</v>
      </c>
      <c r="F1435" s="260"/>
      <c r="G1435" s="260"/>
    </row>
    <row r="1436" spans="1:7" x14ac:dyDescent="0.25">
      <c r="A1436" s="344"/>
      <c r="B1436" s="344"/>
      <c r="C1436" s="275"/>
      <c r="D1436" s="259"/>
      <c r="E1436" s="259"/>
      <c r="F1436" s="260"/>
      <c r="G1436" s="260"/>
    </row>
    <row r="1437" spans="1:7" x14ac:dyDescent="0.25">
      <c r="A1437" s="345"/>
      <c r="B1437" s="344"/>
      <c r="C1437" s="275"/>
      <c r="D1437" s="259"/>
      <c r="E1437" s="259"/>
      <c r="F1437" s="260"/>
      <c r="G1437" s="260"/>
    </row>
    <row r="1438" spans="1:7" x14ac:dyDescent="0.25">
      <c r="A1438" s="351" t="s">
        <v>145</v>
      </c>
      <c r="B1438" s="423"/>
      <c r="C1438" s="274"/>
      <c r="D1438" s="229"/>
      <c r="E1438" s="229"/>
      <c r="F1438" s="230"/>
      <c r="G1438" s="230"/>
    </row>
    <row r="1439" spans="1:7" x14ac:dyDescent="0.25">
      <c r="C1439" s="312"/>
    </row>
    <row r="1440" spans="1:7" ht="21" customHeight="1" x14ac:dyDescent="0.25">
      <c r="A1440" s="313"/>
      <c r="B1440" s="313"/>
      <c r="C1440" s="314"/>
      <c r="D1440" s="315"/>
      <c r="E1440" s="316"/>
      <c r="F1440" s="200"/>
      <c r="G1440" s="218"/>
    </row>
    <row r="1441" spans="1:7" ht="28.2" customHeight="1" x14ac:dyDescent="0.25">
      <c r="A1441" s="202" t="s">
        <v>52</v>
      </c>
      <c r="B1441" s="202" t="s">
        <v>952</v>
      </c>
      <c r="C1441" s="203" t="s">
        <v>147</v>
      </c>
      <c r="D1441" s="204" t="s">
        <v>148</v>
      </c>
      <c r="E1441" s="205" t="s">
        <v>149</v>
      </c>
      <c r="F1441" s="205" t="s">
        <v>150</v>
      </c>
      <c r="G1441" s="219"/>
    </row>
    <row r="1442" spans="1:7" ht="21" customHeight="1" x14ac:dyDescent="0.25">
      <c r="A1442" s="202"/>
      <c r="B1442" s="202" t="s">
        <v>950</v>
      </c>
      <c r="C1442" s="203"/>
      <c r="D1442" s="204"/>
      <c r="E1442" s="205"/>
      <c r="F1442" s="220"/>
      <c r="G1442" s="221"/>
    </row>
    <row r="1443" spans="1:7" ht="21" customHeight="1" x14ac:dyDescent="0.25">
      <c r="A1443" s="202"/>
      <c r="B1443" s="202"/>
      <c r="C1443" s="203"/>
      <c r="D1443" s="206"/>
      <c r="E1443" s="206"/>
      <c r="F1443" s="206" t="s">
        <v>151</v>
      </c>
      <c r="G1443" s="222" t="s">
        <v>152</v>
      </c>
    </row>
    <row r="1444" spans="1:7" ht="21" customHeight="1" x14ac:dyDescent="0.25">
      <c r="A1444" s="209"/>
      <c r="B1444" s="209"/>
      <c r="C1444" s="210"/>
      <c r="D1444" s="211">
        <v>1</v>
      </c>
      <c r="E1444" s="211">
        <v>2</v>
      </c>
      <c r="F1444" s="211">
        <v>3</v>
      </c>
      <c r="G1444" s="211">
        <f>+F1444+1</f>
        <v>4</v>
      </c>
    </row>
    <row r="1445" spans="1:7" ht="21" customHeight="1" x14ac:dyDescent="0.25">
      <c r="A1445" s="223"/>
      <c r="B1445" s="223"/>
      <c r="C1445" s="224"/>
      <c r="D1445" s="225"/>
      <c r="E1445" s="226"/>
      <c r="F1445" s="226"/>
      <c r="G1445" s="227" t="s">
        <v>153</v>
      </c>
    </row>
    <row r="1446" spans="1:7" ht="21" customHeight="1" x14ac:dyDescent="0.25">
      <c r="A1446" s="410"/>
      <c r="B1446" s="429"/>
      <c r="C1446" s="435" t="s">
        <v>971</v>
      </c>
      <c r="D1446" s="256"/>
      <c r="E1446" s="257"/>
      <c r="F1446" s="257"/>
      <c r="G1446" s="258"/>
    </row>
    <row r="1447" spans="1:7" ht="32.4" customHeight="1" x14ac:dyDescent="0.25">
      <c r="A1447" s="344">
        <v>229</v>
      </c>
      <c r="B1447" s="344"/>
      <c r="C1447" s="275" t="s">
        <v>973</v>
      </c>
      <c r="D1447" s="259" t="s">
        <v>52</v>
      </c>
      <c r="E1447" s="259">
        <v>1</v>
      </c>
      <c r="F1447" s="260">
        <v>1750000</v>
      </c>
      <c r="G1447" s="215">
        <f>F1447*E1447</f>
        <v>1750000</v>
      </c>
    </row>
    <row r="1448" spans="1:7" ht="21" customHeight="1" x14ac:dyDescent="0.25">
      <c r="A1448" s="344"/>
      <c r="B1448" s="344"/>
      <c r="C1448" s="275"/>
      <c r="D1448" s="259"/>
      <c r="E1448" s="259"/>
      <c r="F1448" s="260"/>
      <c r="G1448" s="260"/>
    </row>
    <row r="1449" spans="1:7" ht="21" customHeight="1" x14ac:dyDescent="0.25">
      <c r="A1449" s="344">
        <v>230</v>
      </c>
      <c r="B1449" s="344"/>
      <c r="C1449" s="275" t="s">
        <v>140</v>
      </c>
      <c r="D1449" s="259" t="s">
        <v>52</v>
      </c>
      <c r="E1449" s="259">
        <v>1</v>
      </c>
      <c r="F1449" s="260"/>
      <c r="G1449" s="215"/>
    </row>
    <row r="1450" spans="1:7" ht="21" customHeight="1" x14ac:dyDescent="0.25">
      <c r="A1450" s="344"/>
      <c r="B1450" s="344"/>
      <c r="C1450" s="275"/>
      <c r="D1450" s="259"/>
      <c r="E1450" s="259"/>
      <c r="F1450" s="260"/>
      <c r="G1450" s="260"/>
    </row>
    <row r="1451" spans="1:7" s="111" customFormat="1" ht="21" customHeight="1" x14ac:dyDescent="0.25">
      <c r="A1451" s="344">
        <v>231</v>
      </c>
      <c r="B1451" s="344"/>
      <c r="C1451" s="275" t="s">
        <v>136</v>
      </c>
      <c r="D1451" s="259" t="s">
        <v>52</v>
      </c>
      <c r="E1451" s="259">
        <v>1</v>
      </c>
      <c r="F1451" s="260"/>
      <c r="G1451" s="276"/>
    </row>
    <row r="1452" spans="1:7" ht="21" customHeight="1" x14ac:dyDescent="0.25">
      <c r="A1452" s="344"/>
      <c r="B1452" s="430"/>
      <c r="C1452" s="275"/>
      <c r="D1452" s="259"/>
      <c r="E1452" s="259"/>
      <c r="F1452" s="260"/>
      <c r="G1452" s="260"/>
    </row>
    <row r="1453" spans="1:7" ht="21" customHeight="1" x14ac:dyDescent="0.25">
      <c r="A1453" s="344"/>
      <c r="B1453" s="430"/>
      <c r="C1453" s="275"/>
      <c r="D1453" s="259"/>
      <c r="E1453" s="259"/>
      <c r="F1453" s="260"/>
      <c r="G1453" s="260"/>
    </row>
    <row r="1454" spans="1:7" ht="21" customHeight="1" x14ac:dyDescent="0.25">
      <c r="A1454" s="344"/>
      <c r="B1454" s="430"/>
      <c r="C1454" s="275"/>
      <c r="D1454" s="259"/>
      <c r="E1454" s="259"/>
      <c r="F1454" s="260"/>
      <c r="G1454" s="260"/>
    </row>
    <row r="1455" spans="1:7" ht="21" customHeight="1" x14ac:dyDescent="0.25">
      <c r="A1455" s="344"/>
      <c r="B1455" s="430"/>
      <c r="C1455" s="275"/>
      <c r="D1455" s="259"/>
      <c r="E1455" s="259"/>
      <c r="F1455" s="260"/>
      <c r="G1455" s="260"/>
    </row>
    <row r="1456" spans="1:7" ht="21" customHeight="1" x14ac:dyDescent="0.25">
      <c r="A1456" s="344"/>
      <c r="B1456" s="430"/>
      <c r="C1456" s="275"/>
      <c r="D1456" s="259"/>
      <c r="E1456" s="259"/>
      <c r="F1456" s="260"/>
      <c r="G1456" s="260"/>
    </row>
    <row r="1457" spans="1:7" ht="21" customHeight="1" x14ac:dyDescent="0.25">
      <c r="A1457" s="344"/>
      <c r="B1457" s="430"/>
      <c r="C1457" s="275"/>
      <c r="D1457" s="259"/>
      <c r="E1457" s="259"/>
      <c r="F1457" s="260"/>
      <c r="G1457" s="260"/>
    </row>
    <row r="1458" spans="1:7" ht="21" customHeight="1" x14ac:dyDescent="0.25">
      <c r="A1458" s="344"/>
      <c r="B1458" s="430"/>
      <c r="C1458" s="275"/>
      <c r="D1458" s="259"/>
      <c r="E1458" s="259"/>
      <c r="F1458" s="260"/>
      <c r="G1458" s="260"/>
    </row>
    <row r="1459" spans="1:7" ht="21" customHeight="1" x14ac:dyDescent="0.25">
      <c r="A1459" s="344"/>
      <c r="B1459" s="430"/>
      <c r="C1459" s="275"/>
      <c r="D1459" s="259"/>
      <c r="E1459" s="259"/>
      <c r="F1459" s="260"/>
      <c r="G1459" s="260"/>
    </row>
    <row r="1460" spans="1:7" ht="21" customHeight="1" x14ac:dyDescent="0.25">
      <c r="A1460" s="344"/>
      <c r="B1460" s="430"/>
      <c r="C1460" s="275"/>
      <c r="D1460" s="259"/>
      <c r="E1460" s="259"/>
      <c r="F1460" s="260"/>
      <c r="G1460" s="260"/>
    </row>
    <row r="1461" spans="1:7" ht="39" customHeight="1" x14ac:dyDescent="0.25">
      <c r="A1461" s="344"/>
      <c r="B1461" s="430"/>
      <c r="C1461" s="275"/>
      <c r="D1461" s="259"/>
      <c r="E1461" s="259"/>
      <c r="F1461" s="260"/>
      <c r="G1461" s="260"/>
    </row>
    <row r="1462" spans="1:7" ht="21" customHeight="1" x14ac:dyDescent="0.25">
      <c r="A1462" s="317"/>
      <c r="B1462" s="430"/>
      <c r="C1462" s="275"/>
      <c r="D1462" s="259"/>
      <c r="E1462" s="259"/>
      <c r="F1462" s="260"/>
      <c r="G1462" s="260"/>
    </row>
    <row r="1463" spans="1:7" ht="21" customHeight="1" x14ac:dyDescent="0.25">
      <c r="A1463" s="317"/>
      <c r="B1463" s="430"/>
      <c r="C1463" s="275"/>
      <c r="D1463" s="259"/>
      <c r="E1463" s="259"/>
      <c r="F1463" s="260"/>
      <c r="G1463" s="260"/>
    </row>
    <row r="1464" spans="1:7" ht="21" customHeight="1" x14ac:dyDescent="0.25">
      <c r="A1464" s="317"/>
      <c r="B1464" s="430"/>
      <c r="C1464" s="275"/>
      <c r="D1464" s="259"/>
      <c r="E1464" s="259"/>
      <c r="F1464" s="260"/>
      <c r="G1464" s="260"/>
    </row>
    <row r="1465" spans="1:7" ht="21" customHeight="1" x14ac:dyDescent="0.25">
      <c r="A1465" s="317"/>
      <c r="B1465" s="430"/>
      <c r="C1465" s="275"/>
      <c r="D1465" s="259"/>
      <c r="E1465" s="259"/>
      <c r="F1465" s="260"/>
      <c r="G1465" s="260"/>
    </row>
    <row r="1466" spans="1:7" ht="21" customHeight="1" x14ac:dyDescent="0.25">
      <c r="A1466" s="317"/>
      <c r="B1466" s="430"/>
      <c r="C1466" s="275"/>
      <c r="D1466" s="259"/>
      <c r="E1466" s="259"/>
      <c r="F1466" s="260"/>
      <c r="G1466" s="260"/>
    </row>
    <row r="1467" spans="1:7" ht="21" customHeight="1" x14ac:dyDescent="0.25">
      <c r="A1467" s="317"/>
      <c r="B1467" s="430"/>
      <c r="C1467" s="275"/>
      <c r="D1467" s="259"/>
      <c r="E1467" s="259"/>
      <c r="F1467" s="260"/>
      <c r="G1467" s="260"/>
    </row>
    <row r="1468" spans="1:7" ht="21" customHeight="1" x14ac:dyDescent="0.25">
      <c r="A1468" s="317"/>
      <c r="B1468" s="430"/>
      <c r="C1468" s="275"/>
      <c r="D1468" s="259"/>
      <c r="E1468" s="259"/>
      <c r="F1468" s="260"/>
      <c r="G1468" s="260"/>
    </row>
    <row r="1469" spans="1:7" ht="21" customHeight="1" x14ac:dyDescent="0.25">
      <c r="A1469" s="317"/>
      <c r="B1469" s="430"/>
      <c r="C1469" s="275"/>
      <c r="D1469" s="259"/>
      <c r="E1469" s="259"/>
      <c r="F1469" s="260"/>
      <c r="G1469" s="260"/>
    </row>
    <row r="1470" spans="1:7" ht="21" customHeight="1" x14ac:dyDescent="0.25">
      <c r="A1470" s="317"/>
      <c r="B1470" s="430"/>
      <c r="C1470" s="275"/>
      <c r="D1470" s="259"/>
      <c r="E1470" s="259"/>
      <c r="F1470" s="260"/>
      <c r="G1470" s="260"/>
    </row>
    <row r="1471" spans="1:7" ht="21" customHeight="1" x14ac:dyDescent="0.25">
      <c r="A1471" s="317"/>
      <c r="B1471" s="430"/>
      <c r="C1471" s="275"/>
      <c r="D1471" s="259"/>
      <c r="E1471" s="259"/>
      <c r="F1471" s="260"/>
      <c r="G1471" s="260"/>
    </row>
    <row r="1472" spans="1:7" ht="21" customHeight="1" x14ac:dyDescent="0.25">
      <c r="A1472" s="317"/>
      <c r="B1472" s="430"/>
      <c r="C1472" s="275"/>
      <c r="D1472" s="259"/>
      <c r="E1472" s="259"/>
      <c r="F1472" s="260"/>
      <c r="G1472" s="260"/>
    </row>
    <row r="1473" spans="1:7" ht="21" customHeight="1" x14ac:dyDescent="0.25">
      <c r="A1473" s="317"/>
      <c r="B1473" s="430"/>
      <c r="C1473" s="275"/>
      <c r="D1473" s="259"/>
      <c r="E1473" s="259"/>
      <c r="F1473" s="260"/>
      <c r="G1473" s="260"/>
    </row>
    <row r="1474" spans="1:7" ht="21" customHeight="1" x14ac:dyDescent="0.25">
      <c r="A1474" s="317"/>
      <c r="B1474" s="430"/>
      <c r="C1474" s="275"/>
      <c r="D1474" s="259"/>
      <c r="E1474" s="259"/>
      <c r="F1474" s="260"/>
      <c r="G1474" s="260"/>
    </row>
    <row r="1475" spans="1:7" ht="21" customHeight="1" x14ac:dyDescent="0.25">
      <c r="A1475" s="317"/>
      <c r="B1475" s="430"/>
      <c r="C1475" s="275"/>
      <c r="D1475" s="259"/>
      <c r="E1475" s="259"/>
      <c r="F1475" s="260"/>
      <c r="G1475" s="260"/>
    </row>
    <row r="1476" spans="1:7" ht="21" customHeight="1" x14ac:dyDescent="0.25">
      <c r="A1476" s="317"/>
      <c r="B1476" s="430"/>
      <c r="C1476" s="275"/>
      <c r="D1476" s="259"/>
      <c r="E1476" s="259"/>
      <c r="F1476" s="260"/>
      <c r="G1476" s="260"/>
    </row>
    <row r="1477" spans="1:7" ht="21" customHeight="1" x14ac:dyDescent="0.25">
      <c r="A1477" s="317"/>
      <c r="B1477" s="430"/>
      <c r="C1477" s="275"/>
      <c r="D1477" s="259"/>
      <c r="E1477" s="259"/>
      <c r="F1477" s="260"/>
      <c r="G1477" s="260"/>
    </row>
    <row r="1478" spans="1:7" ht="21" customHeight="1" x14ac:dyDescent="0.25">
      <c r="A1478" s="317"/>
      <c r="B1478" s="430"/>
      <c r="C1478" s="275"/>
      <c r="D1478" s="259"/>
      <c r="E1478" s="259"/>
      <c r="F1478" s="260"/>
      <c r="G1478" s="260"/>
    </row>
    <row r="1479" spans="1:7" ht="21" customHeight="1" x14ac:dyDescent="0.25">
      <c r="A1479" s="317"/>
      <c r="B1479" s="430"/>
      <c r="C1479" s="275"/>
      <c r="D1479" s="259"/>
      <c r="E1479" s="259"/>
      <c r="F1479" s="260"/>
      <c r="G1479" s="260"/>
    </row>
    <row r="1480" spans="1:7" ht="21" customHeight="1" x14ac:dyDescent="0.25">
      <c r="A1480" s="317"/>
      <c r="B1480" s="430"/>
      <c r="C1480" s="275"/>
      <c r="D1480" s="259"/>
      <c r="E1480" s="259"/>
      <c r="F1480" s="260"/>
      <c r="G1480" s="260"/>
    </row>
    <row r="1481" spans="1:7" ht="21" customHeight="1" x14ac:dyDescent="0.25">
      <c r="A1481" s="317"/>
      <c r="B1481" s="430"/>
      <c r="C1481" s="275"/>
      <c r="D1481" s="259"/>
      <c r="E1481" s="259"/>
      <c r="F1481" s="260"/>
      <c r="G1481" s="260"/>
    </row>
    <row r="1482" spans="1:7" ht="21" customHeight="1" x14ac:dyDescent="0.25">
      <c r="A1482" s="317"/>
      <c r="B1482" s="430"/>
      <c r="C1482" s="275"/>
      <c r="D1482" s="259"/>
      <c r="E1482" s="259"/>
      <c r="F1482" s="260"/>
      <c r="G1482" s="260"/>
    </row>
    <row r="1483" spans="1:7" ht="21" customHeight="1" x14ac:dyDescent="0.25">
      <c r="A1483" s="317"/>
      <c r="B1483" s="430"/>
      <c r="C1483" s="275"/>
      <c r="D1483" s="259"/>
      <c r="E1483" s="259"/>
      <c r="F1483" s="260"/>
      <c r="G1483" s="260"/>
    </row>
    <row r="1484" spans="1:7" ht="21" customHeight="1" x14ac:dyDescent="0.25">
      <c r="A1484" s="317"/>
      <c r="B1484" s="430"/>
      <c r="C1484" s="275"/>
      <c r="D1484" s="259"/>
      <c r="E1484" s="259"/>
      <c r="F1484" s="260"/>
      <c r="G1484" s="260"/>
    </row>
    <row r="1485" spans="1:7" ht="21" customHeight="1" x14ac:dyDescent="0.25">
      <c r="A1485" s="317"/>
      <c r="B1485" s="430"/>
      <c r="C1485" s="275"/>
      <c r="D1485" s="259"/>
      <c r="E1485" s="259"/>
      <c r="F1485" s="260"/>
      <c r="G1485" s="260"/>
    </row>
    <row r="1486" spans="1:7" ht="21" customHeight="1" x14ac:dyDescent="0.25">
      <c r="A1486" s="317"/>
      <c r="B1486" s="430"/>
      <c r="C1486" s="275"/>
      <c r="D1486" s="259"/>
      <c r="E1486" s="259"/>
      <c r="F1486" s="260"/>
      <c r="G1486" s="260"/>
    </row>
    <row r="1487" spans="1:7" ht="21" customHeight="1" x14ac:dyDescent="0.25">
      <c r="A1487" s="317"/>
      <c r="B1487" s="430"/>
      <c r="C1487" s="275"/>
      <c r="D1487" s="259"/>
      <c r="E1487" s="259"/>
      <c r="F1487" s="260"/>
      <c r="G1487" s="260"/>
    </row>
    <row r="1488" spans="1:7" ht="21" customHeight="1" x14ac:dyDescent="0.25">
      <c r="A1488" s="351" t="s">
        <v>145</v>
      </c>
      <c r="B1488" s="423"/>
      <c r="C1488" s="274"/>
      <c r="D1488" s="229"/>
      <c r="E1488" s="229"/>
      <c r="F1488" s="230"/>
      <c r="G1488" s="230"/>
    </row>
    <row r="1489" spans="1:11" ht="21" customHeight="1" x14ac:dyDescent="0.25">
      <c r="D1489" s="233"/>
      <c r="E1489" s="233"/>
      <c r="F1489" s="234"/>
      <c r="G1489" s="234"/>
    </row>
    <row r="1490" spans="1:11" ht="21" customHeight="1" x14ac:dyDescent="0.25">
      <c r="A1490" s="313"/>
      <c r="B1490" s="431"/>
      <c r="C1490" s="368"/>
      <c r="D1490" s="369"/>
      <c r="E1490" s="369"/>
      <c r="F1490" s="277"/>
      <c r="G1490" s="278"/>
    </row>
    <row r="1491" spans="1:11" ht="27.6" customHeight="1" x14ac:dyDescent="0.25">
      <c r="A1491" s="433" t="s">
        <v>157</v>
      </c>
      <c r="B1491" s="432"/>
      <c r="C1491" s="370"/>
      <c r="D1491" s="370"/>
      <c r="E1491" s="370"/>
      <c r="F1491" s="370"/>
      <c r="G1491" s="371"/>
    </row>
    <row r="1492" spans="1:11" ht="21" customHeight="1" x14ac:dyDescent="0.25">
      <c r="A1492" s="357"/>
      <c r="B1492" s="357"/>
      <c r="C1492" s="372"/>
      <c r="D1492" s="359"/>
      <c r="E1492" s="359"/>
      <c r="F1492" s="359"/>
      <c r="G1492" s="360"/>
    </row>
    <row r="1493" spans="1:11" x14ac:dyDescent="0.25">
      <c r="A1493" s="361"/>
      <c r="B1493" s="361"/>
      <c r="C1493" s="373"/>
      <c r="D1493" s="363"/>
      <c r="E1493" s="363"/>
      <c r="F1493" s="251"/>
      <c r="G1493" s="252" t="s">
        <v>156</v>
      </c>
    </row>
    <row r="1494" spans="1:11" x14ac:dyDescent="0.25">
      <c r="A1494" s="364"/>
      <c r="B1494" s="364"/>
      <c r="C1494" s="374"/>
      <c r="D1494" s="366"/>
      <c r="E1494" s="366"/>
      <c r="F1494" s="253"/>
      <c r="G1494" s="254"/>
    </row>
    <row r="1495" spans="1:11" x14ac:dyDescent="0.25">
      <c r="A1495" s="348"/>
      <c r="B1495" s="344"/>
      <c r="C1495" s="275"/>
      <c r="D1495" s="375"/>
      <c r="E1495" s="259"/>
      <c r="F1495" s="260"/>
      <c r="G1495" s="260"/>
    </row>
    <row r="1496" spans="1:11" x14ac:dyDescent="0.25">
      <c r="A1496" s="344"/>
      <c r="B1496" s="344"/>
      <c r="C1496" s="275" t="s">
        <v>141</v>
      </c>
      <c r="D1496" s="375"/>
      <c r="E1496" s="259"/>
      <c r="F1496" s="260"/>
      <c r="G1496" s="260"/>
    </row>
    <row r="1497" spans="1:11" x14ac:dyDescent="0.25">
      <c r="A1497" s="344"/>
      <c r="B1497" s="344"/>
      <c r="C1497" s="275"/>
      <c r="D1497" s="375"/>
      <c r="E1497" s="259"/>
      <c r="F1497" s="260"/>
      <c r="G1497" s="260"/>
    </row>
    <row r="1498" spans="1:11" x14ac:dyDescent="0.25">
      <c r="A1498" s="344"/>
      <c r="B1498" s="344"/>
      <c r="C1498" s="275" t="s">
        <v>142</v>
      </c>
      <c r="D1498" s="375"/>
      <c r="E1498" s="259"/>
      <c r="F1498" s="260"/>
      <c r="G1498" s="260"/>
    </row>
    <row r="1499" spans="1:11" x14ac:dyDescent="0.25">
      <c r="A1499" s="344"/>
      <c r="B1499" s="344"/>
      <c r="C1499" s="275"/>
      <c r="D1499" s="375"/>
      <c r="E1499" s="259"/>
      <c r="F1499" s="260"/>
      <c r="G1499" s="260"/>
    </row>
    <row r="1500" spans="1:11" x14ac:dyDescent="0.25">
      <c r="A1500" s="344"/>
      <c r="B1500" s="344"/>
      <c r="C1500" s="275" t="s">
        <v>143</v>
      </c>
      <c r="D1500" s="375"/>
      <c r="E1500" s="259"/>
      <c r="F1500" s="260"/>
      <c r="G1500" s="260"/>
    </row>
    <row r="1501" spans="1:11" x14ac:dyDescent="0.25">
      <c r="A1501" s="344"/>
      <c r="B1501" s="344"/>
      <c r="C1501" s="275"/>
      <c r="D1501" s="375"/>
      <c r="E1501" s="259"/>
      <c r="F1501" s="260"/>
      <c r="G1501" s="260"/>
    </row>
    <row r="1502" spans="1:11" x14ac:dyDescent="0.25">
      <c r="A1502" s="344"/>
      <c r="B1502" s="344"/>
      <c r="C1502" s="275" t="s">
        <v>133</v>
      </c>
      <c r="D1502" s="375"/>
      <c r="E1502" s="259"/>
      <c r="F1502" s="260"/>
      <c r="G1502" s="347"/>
    </row>
    <row r="1503" spans="1:11" x14ac:dyDescent="0.25">
      <c r="A1503" s="344"/>
      <c r="B1503" s="344"/>
      <c r="C1503" s="275"/>
      <c r="D1503" s="375"/>
      <c r="E1503" s="259"/>
      <c r="F1503" s="260"/>
      <c r="G1503" s="260"/>
      <c r="I1503" s="110"/>
    </row>
    <row r="1504" spans="1:11" x14ac:dyDescent="0.25">
      <c r="A1504" s="344"/>
      <c r="B1504" s="344"/>
      <c r="C1504" s="265" t="s">
        <v>144</v>
      </c>
      <c r="D1504" s="279"/>
      <c r="E1504" s="262"/>
      <c r="F1504" s="263"/>
      <c r="G1504" s="263"/>
      <c r="K1504" s="110"/>
    </row>
    <row r="1505" spans="1:7" x14ac:dyDescent="0.25">
      <c r="A1505" s="344"/>
      <c r="B1505" s="344"/>
      <c r="C1505" s="275"/>
      <c r="D1505" s="375"/>
      <c r="E1505" s="259"/>
      <c r="F1505" s="260"/>
      <c r="G1505" s="260"/>
    </row>
    <row r="1506" spans="1:7" x14ac:dyDescent="0.25">
      <c r="A1506" s="344"/>
      <c r="B1506" s="344"/>
      <c r="C1506" s="275"/>
      <c r="D1506" s="376"/>
      <c r="E1506" s="377"/>
      <c r="F1506" s="260"/>
      <c r="G1506" s="260"/>
    </row>
    <row r="1507" spans="1:7" ht="30" customHeight="1" x14ac:dyDescent="0.25">
      <c r="A1507" s="345"/>
      <c r="B1507" s="345"/>
      <c r="C1507" s="264" t="s">
        <v>909</v>
      </c>
      <c r="D1507" s="229"/>
      <c r="E1507" s="229"/>
      <c r="F1507" s="230"/>
      <c r="G1507" s="230"/>
    </row>
    <row r="1508" spans="1:7" x14ac:dyDescent="0.25">
      <c r="C1508" s="312"/>
    </row>
  </sheetData>
  <mergeCells count="1">
    <mergeCell ref="A2:G2"/>
  </mergeCells>
  <pageMargins left="0.70866141732283472" right="0.70866141732283472" top="0.74803149606299213" bottom="0.74803149606299213" header="0.31496062992125984" footer="0.31496062992125984"/>
  <pageSetup paperSize="9" scale="55" firstPageNumber="59" orientation="portrait" useFirstPageNumber="1" r:id="rId1"/>
  <headerFooter>
    <oddFooter>&amp;R&amp;P</oddFooter>
  </headerFooter>
  <rowBreaks count="27" manualBreakCount="27">
    <brk id="33" max="16383" man="1"/>
    <brk id="117" max="6" man="1"/>
    <brk id="192" max="16383" man="1"/>
    <brk id="263" max="6" man="1"/>
    <brk id="304" max="16383" man="1"/>
    <brk id="395" max="16383" man="1"/>
    <brk id="434" max="16383" man="1"/>
    <brk id="483" max="16383" man="1"/>
    <brk id="527" max="16383" man="1"/>
    <brk id="566" max="16383" man="1"/>
    <brk id="653" max="16383" man="1"/>
    <brk id="685" max="16383" man="1"/>
    <brk id="738" max="16383" man="1"/>
    <brk id="812" max="6" man="1"/>
    <brk id="888" max="6" man="1"/>
    <brk id="965" max="6" man="1"/>
    <brk id="1049" max="6" man="1"/>
    <brk id="1132" max="16383" man="1"/>
    <brk id="1156" max="16383" man="1"/>
    <brk id="1217" max="6" man="1"/>
    <brk id="1237" max="16383" man="1"/>
    <brk id="1270" max="16383" man="1"/>
    <brk id="1336" max="16383" man="1"/>
    <brk id="1362" max="16383" man="1"/>
    <brk id="1372" max="16383" man="1"/>
    <brk id="1438" max="16383" man="1"/>
    <brk id="14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129"/>
  <sheetViews>
    <sheetView view="pageBreakPreview" topLeftCell="A94" zoomScale="68" zoomScaleNormal="68" zoomScaleSheetLayoutView="68" workbookViewId="0">
      <selection activeCell="D107" sqref="D107"/>
    </sheetView>
  </sheetViews>
  <sheetFormatPr defaultColWidth="9.109375" defaultRowHeight="13.2" x14ac:dyDescent="0.3"/>
  <cols>
    <col min="1" max="1" width="2.33203125" style="2" customWidth="1"/>
    <col min="2" max="2" width="8.44140625" style="3" customWidth="1"/>
    <col min="3" max="3" width="46.77734375" style="2" customWidth="1"/>
    <col min="4" max="4" width="12.44140625" style="11" customWidth="1"/>
    <col min="5" max="5" width="16.33203125" style="20" customWidth="1"/>
    <col min="6" max="6" width="14.5546875" style="2" customWidth="1"/>
    <col min="7" max="7" width="18.33203125" style="2" customWidth="1"/>
    <col min="8" max="8" width="10.44140625" style="2" bestFit="1" customWidth="1"/>
    <col min="9" max="9" width="12" style="2" customWidth="1"/>
    <col min="10" max="10" width="14.5546875" style="2" customWidth="1"/>
    <col min="11" max="16384" width="9.109375" style="2"/>
  </cols>
  <sheetData>
    <row r="2" spans="2:5" ht="18.75" customHeight="1" x14ac:dyDescent="0.3">
      <c r="B2" s="462" t="s">
        <v>336</v>
      </c>
      <c r="C2" s="462"/>
      <c r="D2" s="462"/>
      <c r="E2" s="462"/>
    </row>
    <row r="3" spans="2:5" x14ac:dyDescent="0.3">
      <c r="B3" s="2"/>
      <c r="C3" s="1"/>
      <c r="D3" s="8"/>
    </row>
    <row r="4" spans="2:5" x14ac:dyDescent="0.3">
      <c r="B4" s="463" t="s">
        <v>161</v>
      </c>
      <c r="C4" s="463"/>
      <c r="D4" s="463"/>
      <c r="E4" s="463"/>
    </row>
    <row r="5" spans="2:5" x14ac:dyDescent="0.3">
      <c r="B5" s="2"/>
      <c r="C5" s="1"/>
      <c r="D5" s="7"/>
    </row>
    <row r="6" spans="2:5" x14ac:dyDescent="0.3">
      <c r="B6" s="1" t="s">
        <v>11</v>
      </c>
      <c r="C6" s="125">
        <v>45325</v>
      </c>
      <c r="D6" s="2"/>
    </row>
    <row r="7" spans="2:5" ht="13.8" thickBot="1" x14ac:dyDescent="0.35">
      <c r="B7" s="2"/>
      <c r="C7" s="3"/>
      <c r="D7" s="7"/>
    </row>
    <row r="8" spans="2:5" x14ac:dyDescent="0.3">
      <c r="B8" s="464" t="s">
        <v>13</v>
      </c>
      <c r="C8" s="465"/>
      <c r="D8" s="465"/>
      <c r="E8" s="466"/>
    </row>
    <row r="9" spans="2:5" ht="13.8" thickBot="1" x14ac:dyDescent="0.35">
      <c r="B9" s="122"/>
      <c r="C9" s="43"/>
      <c r="D9" s="135"/>
      <c r="E9" s="134"/>
    </row>
    <row r="10" spans="2:5" ht="13.8" thickBot="1" x14ac:dyDescent="0.35">
      <c r="B10" s="456" t="s">
        <v>340</v>
      </c>
      <c r="C10" s="457"/>
      <c r="D10" s="457"/>
      <c r="E10" s="458"/>
    </row>
    <row r="11" spans="2:5" x14ac:dyDescent="0.3">
      <c r="B11" s="21"/>
      <c r="C11" s="13"/>
      <c r="D11" s="17"/>
      <c r="E11" s="63"/>
    </row>
    <row r="12" spans="2:5" x14ac:dyDescent="0.3">
      <c r="B12" s="21">
        <v>1.1000000000000001</v>
      </c>
      <c r="C12" s="13" t="s">
        <v>18</v>
      </c>
      <c r="D12" s="17"/>
      <c r="E12" s="63">
        <f>+'BOQ - Refurbishment'!G933</f>
        <v>0</v>
      </c>
    </row>
    <row r="13" spans="2:5" x14ac:dyDescent="0.3">
      <c r="B13" s="21">
        <v>1.2</v>
      </c>
      <c r="C13" s="13" t="s">
        <v>14</v>
      </c>
      <c r="D13" s="14"/>
      <c r="E13" s="63">
        <f>+'Detailed Estimate - Refurbishme'!D14</f>
        <v>0</v>
      </c>
    </row>
    <row r="14" spans="2:5" x14ac:dyDescent="0.3">
      <c r="B14" s="21">
        <f>+B13+0.1</f>
        <v>1.3</v>
      </c>
      <c r="C14" s="13" t="s">
        <v>137</v>
      </c>
      <c r="D14" s="14"/>
      <c r="E14" s="63">
        <f>+'BOQ - Refurbishment'!G709</f>
        <v>0</v>
      </c>
    </row>
    <row r="15" spans="2:5" x14ac:dyDescent="0.3">
      <c r="B15" s="21">
        <f t="shared" ref="B15:B20" si="0">+B14+0.1</f>
        <v>1.4000000000000001</v>
      </c>
      <c r="C15" s="13" t="s">
        <v>331</v>
      </c>
      <c r="D15" s="14"/>
      <c r="E15" s="63">
        <f>+'BOQ - Refurbishment'!G711</f>
        <v>0</v>
      </c>
    </row>
    <row r="16" spans="2:5" x14ac:dyDescent="0.3">
      <c r="B16" s="21">
        <f t="shared" si="0"/>
        <v>1.5000000000000002</v>
      </c>
      <c r="C16" s="13" t="s">
        <v>1</v>
      </c>
      <c r="D16" s="14"/>
      <c r="E16" s="63">
        <f>+'BOQ - Refurbishment'!G713</f>
        <v>0</v>
      </c>
    </row>
    <row r="17" spans="2:9" x14ac:dyDescent="0.3">
      <c r="B17" s="21">
        <f t="shared" si="0"/>
        <v>1.6000000000000003</v>
      </c>
      <c r="C17" s="13" t="s">
        <v>332</v>
      </c>
      <c r="D17" s="14"/>
      <c r="E17" s="63">
        <f>+'BOQ - Refurbishment'!G715</f>
        <v>0</v>
      </c>
    </row>
    <row r="18" spans="2:9" x14ac:dyDescent="0.3">
      <c r="B18" s="21">
        <f t="shared" si="0"/>
        <v>1.7000000000000004</v>
      </c>
      <c r="C18" s="13" t="s">
        <v>15</v>
      </c>
      <c r="D18" s="14"/>
      <c r="E18" s="63">
        <f>+'BOQ - Refurbishment'!G717</f>
        <v>0</v>
      </c>
    </row>
    <row r="19" spans="2:9" x14ac:dyDescent="0.3">
      <c r="B19" s="21">
        <f t="shared" si="0"/>
        <v>1.8000000000000005</v>
      </c>
      <c r="C19" s="13" t="s">
        <v>333</v>
      </c>
      <c r="D19" s="14"/>
      <c r="E19" s="63">
        <f>+'BOQ - Refurbishment'!G719</f>
        <v>0</v>
      </c>
    </row>
    <row r="20" spans="2:9" x14ac:dyDescent="0.3">
      <c r="B20" s="21">
        <f t="shared" si="0"/>
        <v>1.9000000000000006</v>
      </c>
      <c r="C20" s="13" t="s">
        <v>16</v>
      </c>
      <c r="D20" s="14"/>
      <c r="E20" s="63">
        <f>+'BOQ - Refurbishment'!G721</f>
        <v>0</v>
      </c>
    </row>
    <row r="21" spans="2:9" x14ac:dyDescent="0.3">
      <c r="B21" s="22">
        <v>1.1000000000000001</v>
      </c>
      <c r="C21" s="13" t="s">
        <v>334</v>
      </c>
      <c r="D21" s="14"/>
      <c r="E21" s="63">
        <f>+'BOQ - Refurbishment'!G723</f>
        <v>0</v>
      </c>
    </row>
    <row r="22" spans="2:9" x14ac:dyDescent="0.3">
      <c r="B22" s="22">
        <f>+B21+0.01</f>
        <v>1.1100000000000001</v>
      </c>
      <c r="C22" s="13" t="s">
        <v>21</v>
      </c>
      <c r="D22" s="14"/>
      <c r="E22" s="63">
        <f>+'BOQ - Refurbishment'!G725</f>
        <v>0</v>
      </c>
    </row>
    <row r="23" spans="2:9" x14ac:dyDescent="0.3">
      <c r="B23" s="22">
        <f>+B22+0.01</f>
        <v>1.1200000000000001</v>
      </c>
      <c r="C23" s="13" t="s">
        <v>17</v>
      </c>
      <c r="D23" s="14"/>
      <c r="E23" s="63">
        <f>+'BOQ - Refurbishment'!G727</f>
        <v>0</v>
      </c>
      <c r="I23" s="2" t="s">
        <v>784</v>
      </c>
    </row>
    <row r="24" spans="2:9" ht="13.8" thickBot="1" x14ac:dyDescent="0.35">
      <c r="B24" s="21"/>
      <c r="C24" s="13"/>
      <c r="D24" s="14"/>
      <c r="E24" s="63"/>
    </row>
    <row r="25" spans="2:9" ht="13.8" thickBot="1" x14ac:dyDescent="0.35">
      <c r="B25" s="116"/>
      <c r="C25" s="117"/>
      <c r="D25" s="118"/>
      <c r="E25" s="129">
        <f>SUM(E12:E23)</f>
        <v>0</v>
      </c>
      <c r="G25" s="20">
        <f>+'BOQ - Refurbishment'!G730+'BOQ - Refurbishment'!G86</f>
        <v>0</v>
      </c>
      <c r="I25" s="20">
        <f>+E25-G25</f>
        <v>0</v>
      </c>
    </row>
    <row r="26" spans="2:9" ht="13.8" thickBot="1" x14ac:dyDescent="0.35">
      <c r="B26" s="21"/>
      <c r="C26" s="13"/>
      <c r="D26" s="14"/>
      <c r="E26" s="63"/>
    </row>
    <row r="27" spans="2:9" ht="14.4" customHeight="1" thickBot="1" x14ac:dyDescent="0.35">
      <c r="B27" s="456" t="s">
        <v>341</v>
      </c>
      <c r="C27" s="457"/>
      <c r="D27" s="457"/>
      <c r="E27" s="458"/>
    </row>
    <row r="28" spans="2:9" x14ac:dyDescent="0.3">
      <c r="B28" s="21"/>
      <c r="C28" s="13"/>
      <c r="D28" s="14"/>
      <c r="E28" s="63"/>
    </row>
    <row r="29" spans="2:9" x14ac:dyDescent="0.3">
      <c r="B29" s="21"/>
      <c r="C29" s="13"/>
      <c r="D29" s="14"/>
      <c r="E29" s="63"/>
    </row>
    <row r="30" spans="2:9" x14ac:dyDescent="0.3">
      <c r="B30" s="21">
        <v>1.1000000000000001</v>
      </c>
      <c r="C30" s="13" t="str">
        <f>+'Detailed Estimate - Proposed of'!C13</f>
        <v>Alterations</v>
      </c>
      <c r="D30" s="14"/>
      <c r="E30" s="63">
        <f>+'Detailed Estimate - Proposed of'!D13</f>
        <v>0</v>
      </c>
    </row>
    <row r="31" spans="2:9" x14ac:dyDescent="0.3">
      <c r="B31" s="21">
        <v>1.2</v>
      </c>
      <c r="C31" s="13" t="str">
        <f>+'Detailed Estimate - Proposed of'!C14</f>
        <v>Foundation</v>
      </c>
      <c r="D31" s="14"/>
      <c r="E31" s="63">
        <f>+'Detailed Estimate - Proposed of'!D14</f>
        <v>0</v>
      </c>
    </row>
    <row r="32" spans="2:9" x14ac:dyDescent="0.3">
      <c r="B32" s="21">
        <f>+B31+0.1</f>
        <v>1.3</v>
      </c>
      <c r="C32" s="13" t="str">
        <f>+'Detailed Estimate - Proposed of'!C15</f>
        <v>Concrete, Formwork and Reinforcement</v>
      </c>
      <c r="D32" s="14"/>
      <c r="E32" s="63">
        <f>+'Detailed Estimate - Proposed of'!D15</f>
        <v>0</v>
      </c>
    </row>
    <row r="33" spans="2:9" x14ac:dyDescent="0.3">
      <c r="B33" s="21">
        <f t="shared" ref="B33:B38" si="1">+B32+0.1</f>
        <v>1.4000000000000001</v>
      </c>
      <c r="C33" s="13" t="str">
        <f>+'Detailed Estimate - Proposed of'!C16</f>
        <v>Masonry</v>
      </c>
      <c r="D33" s="14"/>
      <c r="E33" s="63">
        <f>+'Detailed Estimate - Proposed of'!D16</f>
        <v>0</v>
      </c>
    </row>
    <row r="34" spans="2:9" x14ac:dyDescent="0.3">
      <c r="B34" s="21">
        <f t="shared" si="1"/>
        <v>1.5000000000000002</v>
      </c>
      <c r="C34" s="13" t="str">
        <f>+'Detailed Estimate - Proposed of'!C17</f>
        <v>Waterproofing</v>
      </c>
      <c r="D34" s="14"/>
      <c r="E34" s="63">
        <f>+'Detailed Estimate - Proposed of'!D17</f>
        <v>0</v>
      </c>
    </row>
    <row r="35" spans="2:9" x14ac:dyDescent="0.3">
      <c r="B35" s="21">
        <f t="shared" si="1"/>
        <v>1.6000000000000003</v>
      </c>
      <c r="C35" s="13" t="str">
        <f>+'Detailed Estimate - Proposed of'!C18</f>
        <v>Carpentry and Joinery</v>
      </c>
      <c r="D35" s="14"/>
      <c r="E35" s="63">
        <f>+'Detailed Estimate - Proposed of'!D18</f>
        <v>0</v>
      </c>
    </row>
    <row r="36" spans="2:9" x14ac:dyDescent="0.3">
      <c r="B36" s="21">
        <f t="shared" si="1"/>
        <v>1.7000000000000004</v>
      </c>
      <c r="C36" s="13" t="str">
        <f>+'Detailed Estimate - Proposed of'!C19</f>
        <v>Ceilings</v>
      </c>
      <c r="D36" s="14"/>
      <c r="E36" s="63">
        <f>+'Detailed Estimate - Proposed of'!D19</f>
        <v>0</v>
      </c>
    </row>
    <row r="37" spans="2:9" x14ac:dyDescent="0.3">
      <c r="B37" s="21">
        <f t="shared" si="1"/>
        <v>1.8000000000000005</v>
      </c>
      <c r="C37" s="13" t="str">
        <f>+'Detailed Estimate - Proposed of'!C20</f>
        <v>Ironmongery</v>
      </c>
      <c r="D37" s="14"/>
      <c r="E37" s="63">
        <f>+'Detailed Estimate - Proposed of'!D20</f>
        <v>0</v>
      </c>
    </row>
    <row r="38" spans="2:9" x14ac:dyDescent="0.3">
      <c r="B38" s="21">
        <f t="shared" si="1"/>
        <v>1.9000000000000006</v>
      </c>
      <c r="C38" s="13" t="str">
        <f>+'Detailed Estimate - Proposed of'!C21</f>
        <v>Metalwork</v>
      </c>
      <c r="D38" s="14"/>
      <c r="E38" s="63">
        <f>+'Detailed Estimate - Proposed of'!D21</f>
        <v>0</v>
      </c>
    </row>
    <row r="39" spans="2:9" x14ac:dyDescent="0.3">
      <c r="B39" s="21">
        <v>1.1000000000000001</v>
      </c>
      <c r="C39" s="13" t="str">
        <f>+'Detailed Estimate - Proposed of'!C22</f>
        <v>Plastering</v>
      </c>
      <c r="D39" s="14"/>
      <c r="E39" s="63">
        <f>+'Detailed Estimate - Proposed of'!D22</f>
        <v>0</v>
      </c>
    </row>
    <row r="40" spans="2:9" x14ac:dyDescent="0.3">
      <c r="B40" s="21">
        <f>+B39+0.01</f>
        <v>1.1100000000000001</v>
      </c>
      <c r="C40" s="13" t="str">
        <f>+'Detailed Estimate - Proposed of'!C23</f>
        <v>Tiling</v>
      </c>
      <c r="D40" s="14"/>
      <c r="E40" s="63">
        <f>+'Detailed Estimate - Proposed of'!D23</f>
        <v>0</v>
      </c>
    </row>
    <row r="41" spans="2:9" x14ac:dyDescent="0.3">
      <c r="B41" s="21">
        <f t="shared" ref="B41:B43" si="2">+B40+0.01</f>
        <v>1.1200000000000001</v>
      </c>
      <c r="C41" s="13" t="str">
        <f>+'Detailed Estimate - Proposed of'!C24</f>
        <v>Plumbing and Drainage</v>
      </c>
      <c r="D41" s="14"/>
      <c r="E41" s="63">
        <f>+'Detailed Estimate - Proposed of'!D24</f>
        <v>0</v>
      </c>
    </row>
    <row r="42" spans="2:9" x14ac:dyDescent="0.3">
      <c r="B42" s="21">
        <f t="shared" si="2"/>
        <v>1.1300000000000001</v>
      </c>
      <c r="C42" s="13" t="str">
        <f>+'Detailed Estimate - Proposed of'!C25</f>
        <v>Glazing</v>
      </c>
      <c r="D42" s="14"/>
      <c r="E42" s="63">
        <f>+'Detailed Estimate - Proposed of'!D25</f>
        <v>0</v>
      </c>
    </row>
    <row r="43" spans="2:9" x14ac:dyDescent="0.3">
      <c r="B43" s="21">
        <f t="shared" si="2"/>
        <v>1.1400000000000001</v>
      </c>
      <c r="C43" s="13" t="str">
        <f>+'Detailed Estimate - Proposed of'!C26</f>
        <v>Paintwork</v>
      </c>
      <c r="D43" s="14"/>
      <c r="E43" s="63">
        <f>+'Detailed Estimate - Proposed of'!D26</f>
        <v>0</v>
      </c>
    </row>
    <row r="44" spans="2:9" ht="13.8" thickBot="1" x14ac:dyDescent="0.35">
      <c r="B44" s="21"/>
      <c r="C44" s="13"/>
      <c r="D44" s="14"/>
      <c r="E44" s="63"/>
    </row>
    <row r="45" spans="2:9" ht="13.8" thickBot="1" x14ac:dyDescent="0.35">
      <c r="B45" s="119"/>
      <c r="C45" s="120"/>
      <c r="D45" s="121"/>
      <c r="E45" s="129">
        <f>SUM(E30:E44)</f>
        <v>0</v>
      </c>
      <c r="G45" s="20">
        <f>+'BOQ - Proposed New Office'!G1496+'BOQ - Proposed New Office'!G1498</f>
        <v>0</v>
      </c>
      <c r="I45" s="20">
        <f>+E45-G45</f>
        <v>0</v>
      </c>
    </row>
    <row r="46" spans="2:9" s="4" customFormat="1" ht="13.8" thickBot="1" x14ac:dyDescent="0.35">
      <c r="B46" s="23"/>
      <c r="C46" s="18" t="s">
        <v>2</v>
      </c>
      <c r="D46" s="19"/>
      <c r="E46" s="130">
        <f>+E45+E25</f>
        <v>0</v>
      </c>
      <c r="G46" s="123"/>
    </row>
    <row r="47" spans="2:9" ht="14.4" thickTop="1" thickBot="1" x14ac:dyDescent="0.35">
      <c r="B47" s="113"/>
      <c r="C47" s="114"/>
      <c r="D47" s="115"/>
      <c r="E47" s="131"/>
    </row>
    <row r="48" spans="2:9" x14ac:dyDescent="0.3">
      <c r="B48" s="26"/>
      <c r="C48" s="30"/>
      <c r="D48" s="27"/>
      <c r="E48" s="132"/>
    </row>
    <row r="49" spans="2:10" x14ac:dyDescent="0.3">
      <c r="B49" s="21">
        <v>2</v>
      </c>
      <c r="C49" s="15" t="s">
        <v>160</v>
      </c>
      <c r="D49" s="16"/>
      <c r="E49" s="63"/>
    </row>
    <row r="50" spans="2:10" ht="13.8" thickBot="1" x14ac:dyDescent="0.35">
      <c r="B50" s="21"/>
      <c r="C50" s="13"/>
      <c r="D50" s="14"/>
      <c r="E50" s="63"/>
    </row>
    <row r="51" spans="2:10" ht="13.8" thickBot="1" x14ac:dyDescent="0.35">
      <c r="B51" s="453" t="s">
        <v>340</v>
      </c>
      <c r="C51" s="454"/>
      <c r="D51" s="454"/>
      <c r="E51" s="455"/>
    </row>
    <row r="52" spans="2:10" x14ac:dyDescent="0.3">
      <c r="B52" s="21"/>
      <c r="C52" s="13"/>
      <c r="D52" s="14"/>
      <c r="E52" s="63"/>
    </row>
    <row r="53" spans="2:10" x14ac:dyDescent="0.3">
      <c r="B53" s="21">
        <v>2.1</v>
      </c>
      <c r="C53" s="13" t="str">
        <f>+'Detailed Estimate - Refurbishme'!C41</f>
        <v>Repairs of steel columns by taxi rank</v>
      </c>
      <c r="D53" s="14"/>
      <c r="E53" s="63">
        <f>+'BOQ - Refurbishment'!G880+'BOQ - Refurbishment'!G882+'BOQ - Refurbishment'!G884</f>
        <v>100000</v>
      </c>
    </row>
    <row r="54" spans="2:10" x14ac:dyDescent="0.3">
      <c r="B54" s="21">
        <f t="shared" ref="B54:B56" si="3">+B53+0.1</f>
        <v>2.2000000000000002</v>
      </c>
      <c r="C54" s="13" t="str">
        <f>+'Detailed Estimate - Refurbishme'!C42</f>
        <v xml:space="preserve">Bracing and Repairs of Timber Roof construction </v>
      </c>
      <c r="D54" s="14"/>
      <c r="E54" s="63">
        <f>+'BOQ - Refurbishment'!G888+'BOQ - Refurbishment'!G890+'BOQ - Refurbishment'!G892</f>
        <v>70000</v>
      </c>
    </row>
    <row r="55" spans="2:10" x14ac:dyDescent="0.3">
      <c r="B55" s="21">
        <f t="shared" si="3"/>
        <v>2.3000000000000003</v>
      </c>
      <c r="C55" s="13" t="str">
        <f>+'Detailed Estimate - Refurbishme'!C43</f>
        <v>Mechanical Installation</v>
      </c>
      <c r="D55" s="14"/>
      <c r="E55" s="63">
        <f>+'BOQ - Refurbishment'!G896+'BOQ - Refurbishment'!G898+'BOQ - Refurbishment'!G900</f>
        <v>100000</v>
      </c>
    </row>
    <row r="56" spans="2:10" x14ac:dyDescent="0.3">
      <c r="B56" s="21">
        <f t="shared" si="3"/>
        <v>2.4000000000000004</v>
      </c>
      <c r="C56" s="13" t="str">
        <f>+'Detailed Estimate - Refurbishme'!C44</f>
        <v xml:space="preserve">Electrical Installation </v>
      </c>
      <c r="D56" s="14"/>
      <c r="E56" s="63">
        <f>+'BOQ - Refurbishment'!G906+'BOQ - Refurbishment'!G908+'BOQ - Refurbishment'!G910</f>
        <v>100000</v>
      </c>
    </row>
    <row r="57" spans="2:10" x14ac:dyDescent="0.3">
      <c r="B57" s="21">
        <v>2.5</v>
      </c>
      <c r="C57" s="13" t="s">
        <v>782</v>
      </c>
      <c r="D57" s="14"/>
      <c r="E57" s="63">
        <f>+'BOQ - Refurbishment'!G912+'BOQ - Refurbishment'!G914+'BOQ - Refurbishment'!G916</f>
        <v>325000</v>
      </c>
    </row>
    <row r="58" spans="2:10" ht="13.8" thickBot="1" x14ac:dyDescent="0.35">
      <c r="B58" s="21"/>
      <c r="C58" s="13"/>
      <c r="D58" s="14"/>
      <c r="E58" s="63"/>
    </row>
    <row r="59" spans="2:10" ht="13.8" thickBot="1" x14ac:dyDescent="0.35">
      <c r="B59" s="116"/>
      <c r="C59" s="117"/>
      <c r="D59" s="118"/>
      <c r="E59" s="129">
        <f>SUM(E53:E57)</f>
        <v>695000</v>
      </c>
      <c r="G59" s="20">
        <f>+'BOQ - Refurbishment'!G939</f>
        <v>0</v>
      </c>
      <c r="J59" s="20">
        <f>+E59-G59</f>
        <v>695000</v>
      </c>
    </row>
    <row r="60" spans="2:10" ht="13.8" thickBot="1" x14ac:dyDescent="0.35">
      <c r="B60" s="21"/>
      <c r="C60" s="13"/>
      <c r="D60" s="14"/>
      <c r="E60" s="63"/>
    </row>
    <row r="61" spans="2:10" ht="13.8" customHeight="1" thickBot="1" x14ac:dyDescent="0.35">
      <c r="B61" s="456" t="s">
        <v>341</v>
      </c>
      <c r="C61" s="457"/>
      <c r="D61" s="457"/>
      <c r="E61" s="458"/>
    </row>
    <row r="62" spans="2:10" x14ac:dyDescent="0.3">
      <c r="B62" s="21"/>
      <c r="C62" s="13"/>
      <c r="D62" s="14"/>
      <c r="E62" s="63"/>
    </row>
    <row r="63" spans="2:10" x14ac:dyDescent="0.3">
      <c r="B63" s="21">
        <v>2.5</v>
      </c>
      <c r="C63" s="13" t="str">
        <f>+'Detailed Estimate - Proposed of'!C43</f>
        <v>Roof Construction</v>
      </c>
      <c r="D63" s="14"/>
      <c r="E63" s="63">
        <f>+'BOQ - Proposed New Office'!G1391+'BOQ - Proposed New Office'!G1393+'BOQ - Proposed New Office'!G1395</f>
        <v>60000</v>
      </c>
    </row>
    <row r="64" spans="2:10" x14ac:dyDescent="0.3">
      <c r="B64" s="21">
        <v>2.6</v>
      </c>
      <c r="C64" s="13" t="str">
        <f>+'Detailed Estimate - Proposed of'!C44</f>
        <v>Roof Coverings, etc</v>
      </c>
      <c r="D64" s="14"/>
      <c r="E64" s="63">
        <f>+'BOQ - Proposed New Office'!G1399+'BOQ - Proposed New Office'!G1401+'BOQ - Proposed New Office'!G1403</f>
        <v>50000</v>
      </c>
    </row>
    <row r="65" spans="2:10" x14ac:dyDescent="0.3">
      <c r="B65" s="21">
        <v>2.7</v>
      </c>
      <c r="C65" s="13" t="str">
        <f>+'Detailed Estimate - Proposed of'!C45</f>
        <v xml:space="preserve">Electrical installation </v>
      </c>
      <c r="D65" s="14"/>
      <c r="E65" s="63">
        <f>+'BOQ - Proposed New Office'!G1407+'BOQ - Proposed New Office'!G1409+'BOQ - Proposed New Office'!G1411</f>
        <v>150000</v>
      </c>
    </row>
    <row r="66" spans="2:10" x14ac:dyDescent="0.3">
      <c r="B66" s="21">
        <v>2.8</v>
      </c>
      <c r="C66" s="13" t="str">
        <f>+'Detailed Estimate - Proposed of'!C46</f>
        <v>Handrails, etc,</v>
      </c>
      <c r="D66" s="14"/>
      <c r="E66" s="63">
        <f>+'BOQ - Proposed New Office'!G1415+'BOQ - Proposed New Office'!G1417+'BOQ - Proposed New Office'!G1419</f>
        <v>30000</v>
      </c>
    </row>
    <row r="67" spans="2:10" x14ac:dyDescent="0.3">
      <c r="B67" s="21">
        <v>2.9</v>
      </c>
      <c r="C67" s="13" t="str">
        <f>+'Detailed Estimate - Proposed of'!C47</f>
        <v xml:space="preserve">Mechanical Installation </v>
      </c>
      <c r="D67" s="14"/>
      <c r="E67" s="63">
        <f>+'BOQ - Proposed New Office'!G1423+'BOQ - Proposed New Office'!G1425+'BOQ - Proposed New Office'!G1427</f>
        <v>100000</v>
      </c>
    </row>
    <row r="68" spans="2:10" x14ac:dyDescent="0.3">
      <c r="B68" s="22">
        <v>2.1</v>
      </c>
      <c r="C68" s="13" t="str">
        <f>+'Detailed Estimate - Proposed of'!C48</f>
        <v>Concrete Stair Case</v>
      </c>
      <c r="D68" s="14"/>
      <c r="E68" s="63">
        <f>+'BOQ - Proposed New Office'!G1431+'BOQ - Proposed New Office'!G1433+'BOQ - Proposed New Office'!G1435</f>
        <v>70000</v>
      </c>
    </row>
    <row r="69" spans="2:10" x14ac:dyDescent="0.3">
      <c r="B69" s="22">
        <v>2.11</v>
      </c>
      <c r="C69" s="13" t="s">
        <v>783</v>
      </c>
      <c r="D69" s="14"/>
      <c r="E69" s="63">
        <f>+'BOQ - Proposed New Office'!G1488</f>
        <v>0</v>
      </c>
    </row>
    <row r="70" spans="2:10" ht="13.8" thickBot="1" x14ac:dyDescent="0.35">
      <c r="B70" s="21"/>
      <c r="C70" s="13"/>
      <c r="D70" s="14"/>
      <c r="E70" s="63"/>
    </row>
    <row r="71" spans="2:10" ht="13.8" thickBot="1" x14ac:dyDescent="0.35">
      <c r="B71" s="116"/>
      <c r="C71" s="117"/>
      <c r="D71" s="118"/>
      <c r="E71" s="129">
        <f>SUM(E63:E69)</f>
        <v>460000</v>
      </c>
      <c r="J71" s="126"/>
    </row>
    <row r="72" spans="2:10" x14ac:dyDescent="0.3">
      <c r="B72" s="21"/>
      <c r="C72" s="13"/>
      <c r="D72" s="14"/>
      <c r="E72" s="63"/>
    </row>
    <row r="73" spans="2:10" ht="13.8" thickBot="1" x14ac:dyDescent="0.35">
      <c r="B73" s="23"/>
      <c r="C73" s="18" t="s">
        <v>20</v>
      </c>
      <c r="D73" s="19"/>
      <c r="E73" s="130">
        <f>+E59+E71</f>
        <v>1155000</v>
      </c>
      <c r="G73" s="20">
        <f>+'BOQ - Refurbishment'!G939+'BOQ - Proposed New Office'!G1502</f>
        <v>0</v>
      </c>
      <c r="J73" s="20">
        <f>+E73-G73</f>
        <v>1155000</v>
      </c>
    </row>
    <row r="74" spans="2:10" ht="14.4" thickTop="1" thickBot="1" x14ac:dyDescent="0.35">
      <c r="B74" s="113"/>
      <c r="C74" s="114"/>
      <c r="D74" s="115"/>
      <c r="E74" s="131"/>
    </row>
    <row r="75" spans="2:10" x14ac:dyDescent="0.3">
      <c r="B75" s="29"/>
      <c r="C75" s="30"/>
      <c r="D75" s="31"/>
      <c r="E75" s="132"/>
    </row>
    <row r="76" spans="2:10" x14ac:dyDescent="0.3">
      <c r="B76" s="21">
        <v>3</v>
      </c>
      <c r="C76" s="15" t="s">
        <v>3</v>
      </c>
      <c r="D76" s="14"/>
      <c r="E76" s="63"/>
    </row>
    <row r="77" spans="2:10" ht="13.8" thickBot="1" x14ac:dyDescent="0.35">
      <c r="B77" s="21"/>
      <c r="C77" s="13"/>
      <c r="D77" s="14"/>
      <c r="E77" s="63"/>
    </row>
    <row r="78" spans="2:10" ht="14.4" customHeight="1" thickBot="1" x14ac:dyDescent="0.35">
      <c r="B78" s="456" t="s">
        <v>340</v>
      </c>
      <c r="C78" s="457"/>
      <c r="D78" s="457"/>
      <c r="E78" s="458"/>
    </row>
    <row r="79" spans="2:10" x14ac:dyDescent="0.3">
      <c r="B79" s="21"/>
      <c r="C79" s="13"/>
      <c r="D79" s="14"/>
      <c r="E79" s="63"/>
    </row>
    <row r="80" spans="2:10" x14ac:dyDescent="0.3">
      <c r="B80" s="21">
        <v>3.1</v>
      </c>
      <c r="C80" s="13" t="s">
        <v>22</v>
      </c>
      <c r="D80" s="14"/>
      <c r="E80" s="63">
        <f>+'BOQ - Refurbishment'!G860</f>
        <v>0</v>
      </c>
    </row>
    <row r="81" spans="2:10" x14ac:dyDescent="0.3">
      <c r="B81" s="21">
        <v>3.2</v>
      </c>
      <c r="C81" s="13" t="s">
        <v>770</v>
      </c>
      <c r="D81" s="14"/>
      <c r="E81" s="63">
        <f>+'BOQ - Refurbishment'!G861</f>
        <v>0</v>
      </c>
    </row>
    <row r="82" spans="2:10" s="4" customFormat="1" ht="13.8" thickBot="1" x14ac:dyDescent="0.35">
      <c r="B82" s="21"/>
      <c r="C82" s="13"/>
      <c r="D82" s="19"/>
      <c r="E82" s="63"/>
    </row>
    <row r="83" spans="2:10" s="4" customFormat="1" ht="13.8" thickBot="1" x14ac:dyDescent="0.35">
      <c r="B83" s="116"/>
      <c r="C83" s="117"/>
      <c r="D83" s="118"/>
      <c r="E83" s="129">
        <f>SUM(E80:E81)</f>
        <v>0</v>
      </c>
      <c r="G83" s="25">
        <f>+'BOQ - Refurbishment'!G863</f>
        <v>0</v>
      </c>
      <c r="J83" s="25">
        <f>+E83-G83</f>
        <v>0</v>
      </c>
    </row>
    <row r="84" spans="2:10" s="4" customFormat="1" ht="13.8" thickBot="1" x14ac:dyDescent="0.35">
      <c r="B84" s="21"/>
      <c r="C84" s="13"/>
      <c r="D84" s="19"/>
      <c r="E84" s="63"/>
    </row>
    <row r="85" spans="2:10" s="4" customFormat="1" ht="13.8" customHeight="1" thickBot="1" x14ac:dyDescent="0.35">
      <c r="B85" s="456" t="s">
        <v>341</v>
      </c>
      <c r="C85" s="457"/>
      <c r="D85" s="457"/>
      <c r="E85" s="458"/>
    </row>
    <row r="86" spans="2:10" s="4" customFormat="1" x14ac:dyDescent="0.3">
      <c r="B86" s="21"/>
      <c r="C86" s="13"/>
      <c r="D86" s="19"/>
      <c r="E86" s="63"/>
    </row>
    <row r="87" spans="2:10" s="4" customFormat="1" x14ac:dyDescent="0.3">
      <c r="B87" s="21">
        <v>3.2</v>
      </c>
      <c r="C87" s="13" t="str">
        <f>+'Detailed Estimate - Proposed of'!C34</f>
        <v>Concrete Apron</v>
      </c>
      <c r="D87" s="19"/>
      <c r="E87" s="63">
        <f>+'BOQ - Proposed New Office'!G1368</f>
        <v>0</v>
      </c>
    </row>
    <row r="88" spans="2:10" s="4" customFormat="1" x14ac:dyDescent="0.3">
      <c r="B88" s="21">
        <v>3.3</v>
      </c>
      <c r="C88" s="13" t="str">
        <f>+'Detailed Estimate - Proposed of'!C35</f>
        <v>Fencing</v>
      </c>
      <c r="D88" s="19"/>
      <c r="E88" s="63">
        <f>+'BOQ - Proposed New Office'!G1370</f>
        <v>0</v>
      </c>
    </row>
    <row r="89" spans="2:10" s="4" customFormat="1" ht="13.8" thickBot="1" x14ac:dyDescent="0.35">
      <c r="B89" s="21"/>
      <c r="C89" s="13"/>
      <c r="D89" s="19"/>
      <c r="E89" s="63"/>
    </row>
    <row r="90" spans="2:10" s="4" customFormat="1" ht="13.8" thickBot="1" x14ac:dyDescent="0.35">
      <c r="B90" s="119"/>
      <c r="C90" s="120"/>
      <c r="D90" s="121"/>
      <c r="E90" s="129">
        <f>SUM(E87:E88)</f>
        <v>0</v>
      </c>
      <c r="G90" s="25"/>
    </row>
    <row r="91" spans="2:10" s="4" customFormat="1" x14ac:dyDescent="0.3">
      <c r="B91" s="21"/>
      <c r="C91" s="13"/>
      <c r="D91" s="19"/>
      <c r="E91" s="63"/>
    </row>
    <row r="92" spans="2:10" ht="13.8" thickBot="1" x14ac:dyDescent="0.35">
      <c r="B92" s="21"/>
      <c r="C92" s="18" t="s">
        <v>4</v>
      </c>
      <c r="D92" s="14"/>
      <c r="E92" s="130">
        <f>+E90+E83</f>
        <v>0</v>
      </c>
      <c r="G92" s="28"/>
    </row>
    <row r="93" spans="2:10" ht="14.4" thickTop="1" thickBot="1" x14ac:dyDescent="0.35">
      <c r="B93" s="113"/>
      <c r="C93" s="114"/>
      <c r="D93" s="115"/>
      <c r="E93" s="131"/>
    </row>
    <row r="94" spans="2:10" ht="14.4" customHeight="1" thickBot="1" x14ac:dyDescent="0.35">
      <c r="B94" s="459" t="s">
        <v>790</v>
      </c>
      <c r="C94" s="460"/>
      <c r="D94" s="460"/>
      <c r="E94" s="461"/>
    </row>
    <row r="95" spans="2:10" x14ac:dyDescent="0.3">
      <c r="B95" s="21"/>
      <c r="C95" s="13"/>
      <c r="D95" s="14"/>
      <c r="E95" s="63"/>
    </row>
    <row r="96" spans="2:10" ht="13.8" thickBot="1" x14ac:dyDescent="0.35">
      <c r="B96" s="21"/>
      <c r="C96" s="18" t="s">
        <v>5</v>
      </c>
      <c r="D96" s="19"/>
      <c r="E96" s="130">
        <f>+E92+E73+E46</f>
        <v>1155000</v>
      </c>
      <c r="G96" s="20">
        <f>+'BOQ - Refurbishment'!G941+'BOQ - Proposed New Office'!G1504</f>
        <v>0</v>
      </c>
      <c r="J96" s="127">
        <f>+E96-G96</f>
        <v>1155000</v>
      </c>
    </row>
    <row r="97" spans="2:12" ht="13.8" thickTop="1" x14ac:dyDescent="0.3">
      <c r="B97" s="24"/>
      <c r="C97" s="13"/>
      <c r="D97" s="14"/>
      <c r="E97" s="63"/>
    </row>
    <row r="98" spans="2:12" x14ac:dyDescent="0.3">
      <c r="B98" s="23">
        <v>4</v>
      </c>
      <c r="C98" s="18" t="s">
        <v>158</v>
      </c>
      <c r="D98" s="14"/>
      <c r="E98" s="63"/>
    </row>
    <row r="99" spans="2:12" ht="8.4" customHeight="1" x14ac:dyDescent="0.3">
      <c r="B99" s="24"/>
      <c r="C99" s="13"/>
      <c r="D99" s="14"/>
      <c r="E99" s="63"/>
    </row>
    <row r="100" spans="2:12" x14ac:dyDescent="0.3">
      <c r="B100" s="21">
        <v>4.0999999999999996</v>
      </c>
      <c r="C100" s="13" t="s">
        <v>787</v>
      </c>
      <c r="D100" s="14">
        <v>0.1</v>
      </c>
      <c r="E100" s="63">
        <f>+E96*D100</f>
        <v>115500</v>
      </c>
      <c r="G100" s="20" t="e">
        <f>+'BOQ - Refurbishment'!#REF!+'BOQ - Proposed New Office'!#REF!</f>
        <v>#REF!</v>
      </c>
      <c r="H100" s="28"/>
      <c r="J100" s="20" t="e">
        <f>+E100-G100</f>
        <v>#REF!</v>
      </c>
      <c r="L100" s="28"/>
    </row>
    <row r="101" spans="2:12" s="4" customFormat="1" x14ac:dyDescent="0.3">
      <c r="B101" s="21"/>
      <c r="C101" s="13"/>
      <c r="D101" s="14"/>
      <c r="E101" s="63"/>
    </row>
    <row r="102" spans="2:12" ht="13.8" thickBot="1" x14ac:dyDescent="0.35">
      <c r="B102" s="23"/>
      <c r="C102" s="18" t="s">
        <v>159</v>
      </c>
      <c r="D102" s="19"/>
      <c r="E102" s="130">
        <f>SUM(E100:E101)</f>
        <v>115500</v>
      </c>
    </row>
    <row r="103" spans="2:12" ht="13.8" thickTop="1" x14ac:dyDescent="0.3">
      <c r="B103" s="21"/>
      <c r="C103" s="13"/>
      <c r="D103" s="14"/>
      <c r="E103" s="63"/>
    </row>
    <row r="104" spans="2:12" ht="13.8" thickBot="1" x14ac:dyDescent="0.35">
      <c r="B104" s="21"/>
      <c r="C104" s="18" t="s">
        <v>5</v>
      </c>
      <c r="D104" s="19"/>
      <c r="E104" s="130">
        <f>+E96+E102</f>
        <v>1270500</v>
      </c>
      <c r="F104" s="20"/>
      <c r="G104" s="20" t="e">
        <f>+'BOQ - Refurbishment'!#REF!+'BOQ - Proposed New Office'!#REF!</f>
        <v>#REF!</v>
      </c>
      <c r="J104" s="20" t="e">
        <f>+E104-G104</f>
        <v>#REF!</v>
      </c>
    </row>
    <row r="105" spans="2:12" ht="13.8" thickTop="1" x14ac:dyDescent="0.3">
      <c r="B105" s="21"/>
      <c r="C105" s="13"/>
      <c r="D105" s="14"/>
      <c r="E105" s="63"/>
      <c r="F105" s="28"/>
    </row>
    <row r="106" spans="2:12" x14ac:dyDescent="0.3">
      <c r="B106" s="21">
        <v>5</v>
      </c>
      <c r="C106" s="13" t="s">
        <v>6</v>
      </c>
      <c r="D106" s="14">
        <v>0.1</v>
      </c>
      <c r="E106" s="63">
        <f>+E104*D106</f>
        <v>127050</v>
      </c>
      <c r="F106" s="20"/>
      <c r="G106" s="20"/>
      <c r="H106" s="124"/>
    </row>
    <row r="107" spans="2:12" x14ac:dyDescent="0.3">
      <c r="B107" s="21"/>
      <c r="C107" s="13"/>
      <c r="D107" s="14"/>
      <c r="E107" s="63"/>
    </row>
    <row r="108" spans="2:12" ht="13.8" thickBot="1" x14ac:dyDescent="0.35">
      <c r="B108" s="23"/>
      <c r="C108" s="18" t="s">
        <v>24</v>
      </c>
      <c r="D108" s="19"/>
      <c r="E108" s="130">
        <f>+E104+E106</f>
        <v>1397550</v>
      </c>
      <c r="G108" s="20" t="e">
        <f>+'BOQ - Refurbishment'!#REF!+'BOQ - Proposed New Office'!#REF!</f>
        <v>#REF!</v>
      </c>
      <c r="J108" s="128"/>
    </row>
    <row r="109" spans="2:12" ht="13.8" thickTop="1" x14ac:dyDescent="0.3">
      <c r="B109" s="21"/>
      <c r="C109" s="13"/>
      <c r="D109" s="14"/>
      <c r="E109" s="63"/>
    </row>
    <row r="110" spans="2:12" x14ac:dyDescent="0.3">
      <c r="B110" s="21">
        <v>6</v>
      </c>
      <c r="C110" s="13" t="s">
        <v>23</v>
      </c>
      <c r="D110" s="14"/>
      <c r="E110" s="63"/>
    </row>
    <row r="111" spans="2:12" s="4" customFormat="1" x14ac:dyDescent="0.3">
      <c r="B111" s="21"/>
      <c r="C111" s="13"/>
      <c r="D111" s="14"/>
      <c r="E111" s="63"/>
    </row>
    <row r="112" spans="2:12" s="4" customFormat="1" ht="13.8" thickBot="1" x14ac:dyDescent="0.35">
      <c r="B112" s="23"/>
      <c r="C112" s="18" t="s">
        <v>25</v>
      </c>
      <c r="D112" s="19"/>
      <c r="E112" s="130">
        <f>+E108+E110</f>
        <v>1397550</v>
      </c>
      <c r="F112" s="25"/>
    </row>
    <row r="113" spans="2:10" ht="13.8" thickTop="1" x14ac:dyDescent="0.3">
      <c r="B113" s="23"/>
      <c r="C113" s="18"/>
      <c r="D113" s="19"/>
      <c r="E113" s="133"/>
    </row>
    <row r="114" spans="2:10" x14ac:dyDescent="0.3">
      <c r="B114" s="21">
        <v>7</v>
      </c>
      <c r="C114" s="13" t="s">
        <v>10</v>
      </c>
      <c r="D114" s="14">
        <v>0.15</v>
      </c>
      <c r="E114" s="63">
        <f>+E112*0.15</f>
        <v>209632.5</v>
      </c>
    </row>
    <row r="115" spans="2:10" x14ac:dyDescent="0.3">
      <c r="B115" s="21"/>
      <c r="C115" s="13"/>
      <c r="D115" s="14"/>
      <c r="E115" s="63"/>
    </row>
    <row r="116" spans="2:10" ht="13.8" thickBot="1" x14ac:dyDescent="0.35">
      <c r="B116" s="23"/>
      <c r="C116" s="18" t="s">
        <v>26</v>
      </c>
      <c r="D116" s="19"/>
      <c r="E116" s="130">
        <f>+E112+E114</f>
        <v>1607182.5</v>
      </c>
      <c r="F116" s="20"/>
      <c r="G116" s="20">
        <f>+'BOQ - Refurbishment'!G944+'BOQ - Proposed New Office'!G1507</f>
        <v>0</v>
      </c>
    </row>
    <row r="117" spans="2:10" ht="13.8" thickTop="1" x14ac:dyDescent="0.3">
      <c r="B117" s="21"/>
      <c r="C117" s="13"/>
      <c r="D117" s="14"/>
      <c r="E117" s="63"/>
      <c r="F117" s="28"/>
    </row>
    <row r="118" spans="2:10" x14ac:dyDescent="0.3">
      <c r="B118" s="21">
        <v>8</v>
      </c>
      <c r="C118" s="18" t="s">
        <v>7</v>
      </c>
      <c r="D118" s="14"/>
      <c r="E118" s="63"/>
      <c r="F118" s="3"/>
    </row>
    <row r="119" spans="2:10" x14ac:dyDescent="0.3">
      <c r="B119" s="21"/>
      <c r="C119" s="13"/>
      <c r="D119" s="14"/>
      <c r="E119" s="63"/>
    </row>
    <row r="120" spans="2:10" ht="18.600000000000001" customHeight="1" x14ac:dyDescent="0.3">
      <c r="B120" s="21">
        <v>8.1</v>
      </c>
      <c r="C120" s="13" t="s">
        <v>8</v>
      </c>
      <c r="D120" s="14">
        <v>0.1</v>
      </c>
      <c r="E120" s="63">
        <f>+E116*D120</f>
        <v>160718.25</v>
      </c>
      <c r="F120" s="20"/>
    </row>
    <row r="121" spans="2:10" ht="16.8" customHeight="1" x14ac:dyDescent="0.3">
      <c r="B121" s="21"/>
      <c r="C121" s="13"/>
      <c r="D121" s="14"/>
      <c r="E121" s="63"/>
      <c r="F121" s="20"/>
    </row>
    <row r="122" spans="2:10" ht="13.8" thickBot="1" x14ac:dyDescent="0.35">
      <c r="B122" s="23"/>
      <c r="C122" s="18" t="s">
        <v>9</v>
      </c>
      <c r="D122" s="19"/>
      <c r="E122" s="130">
        <f>+E116+E120</f>
        <v>1767900.75</v>
      </c>
      <c r="F122" s="20"/>
    </row>
    <row r="123" spans="2:10" s="4" customFormat="1" ht="14.4" thickTop="1" thickBot="1" x14ac:dyDescent="0.35">
      <c r="B123" s="113"/>
      <c r="C123" s="114"/>
      <c r="D123" s="115"/>
      <c r="E123" s="131"/>
      <c r="F123" s="25"/>
      <c r="G123" s="25">
        <f>+'BOQ - Refurbishment'!G944+'BOQ - Proposed New Office'!G1507</f>
        <v>0</v>
      </c>
      <c r="J123" s="25">
        <f>+E122-G123</f>
        <v>1767900.75</v>
      </c>
    </row>
    <row r="124" spans="2:10" x14ac:dyDescent="0.3">
      <c r="B124" s="2"/>
      <c r="D124" s="2"/>
      <c r="F124" s="20"/>
      <c r="H124" s="20"/>
    </row>
    <row r="127" spans="2:10" x14ac:dyDescent="0.3">
      <c r="G127" s="20"/>
    </row>
    <row r="129" spans="7:7" x14ac:dyDescent="0.3">
      <c r="G129" s="20"/>
    </row>
  </sheetData>
  <mergeCells count="10">
    <mergeCell ref="B27:E27"/>
    <mergeCell ref="B2:E2"/>
    <mergeCell ref="B4:E4"/>
    <mergeCell ref="B10:E10"/>
    <mergeCell ref="B8:E8"/>
    <mergeCell ref="B51:E51"/>
    <mergeCell ref="B61:E61"/>
    <mergeCell ref="B78:E78"/>
    <mergeCell ref="B85:E85"/>
    <mergeCell ref="B94:E94"/>
  </mergeCells>
  <pageMargins left="0.70866141732283472" right="0.70866141732283472" top="0.74803149606299213" bottom="0.74803149606299213" header="0.31496062992125984" footer="0.31496062992125984"/>
  <pageSetup scale="75" orientation="portrait" r:id="rId1"/>
  <rowBreaks count="2" manualBreakCount="2">
    <brk id="47" max="16383" man="1"/>
    <brk id="9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A87D-E539-40D7-83A6-64E69CF1A208}">
  <sheetPr>
    <tabColor theme="3" tint="0.39997558519241921"/>
  </sheetPr>
  <dimension ref="A1:G70"/>
  <sheetViews>
    <sheetView tabSelected="1" view="pageBreakPreview" topLeftCell="A43" zoomScale="99" zoomScaleNormal="85" zoomScaleSheetLayoutView="99" workbookViewId="0">
      <selection activeCell="B19" sqref="B19"/>
    </sheetView>
  </sheetViews>
  <sheetFormatPr defaultRowHeight="13.8" x14ac:dyDescent="0.25"/>
  <cols>
    <col min="1" max="1" width="16" style="289" customWidth="1"/>
    <col min="2" max="2" width="2.88671875" style="289" customWidth="1"/>
    <col min="3" max="3" width="55.6640625" style="289" customWidth="1"/>
    <col min="4" max="4" width="4.6640625" style="289" customWidth="1"/>
    <col min="5" max="5" width="2.6640625" style="289" customWidth="1"/>
    <col min="6" max="6" width="12.6640625" style="289" customWidth="1"/>
    <col min="7" max="256" width="8.88671875" style="141"/>
    <col min="257" max="257" width="16" style="141" customWidth="1"/>
    <col min="258" max="258" width="2.88671875" style="141" customWidth="1"/>
    <col min="259" max="259" width="55.6640625" style="141" customWidth="1"/>
    <col min="260" max="260" width="4.6640625" style="141" customWidth="1"/>
    <col min="261" max="261" width="2.6640625" style="141" customWidth="1"/>
    <col min="262" max="262" width="12.6640625" style="141" customWidth="1"/>
    <col min="263" max="512" width="8.88671875" style="141"/>
    <col min="513" max="513" width="16" style="141" customWidth="1"/>
    <col min="514" max="514" width="2.88671875" style="141" customWidth="1"/>
    <col min="515" max="515" width="55.6640625" style="141" customWidth="1"/>
    <col min="516" max="516" width="4.6640625" style="141" customWidth="1"/>
    <col min="517" max="517" width="2.6640625" style="141" customWidth="1"/>
    <col min="518" max="518" width="12.6640625" style="141" customWidth="1"/>
    <col min="519" max="768" width="8.88671875" style="141"/>
    <col min="769" max="769" width="16" style="141" customWidth="1"/>
    <col min="770" max="770" width="2.88671875" style="141" customWidth="1"/>
    <col min="771" max="771" width="55.6640625" style="141" customWidth="1"/>
    <col min="772" max="772" width="4.6640625" style="141" customWidth="1"/>
    <col min="773" max="773" width="2.6640625" style="141" customWidth="1"/>
    <col min="774" max="774" width="12.6640625" style="141" customWidth="1"/>
    <col min="775" max="1024" width="8.88671875" style="141"/>
    <col min="1025" max="1025" width="16" style="141" customWidth="1"/>
    <col min="1026" max="1026" width="2.88671875" style="141" customWidth="1"/>
    <col min="1027" max="1027" width="55.6640625" style="141" customWidth="1"/>
    <col min="1028" max="1028" width="4.6640625" style="141" customWidth="1"/>
    <col min="1029" max="1029" width="2.6640625" style="141" customWidth="1"/>
    <col min="1030" max="1030" width="12.6640625" style="141" customWidth="1"/>
    <col min="1031" max="1280" width="8.88671875" style="141"/>
    <col min="1281" max="1281" width="16" style="141" customWidth="1"/>
    <col min="1282" max="1282" width="2.88671875" style="141" customWidth="1"/>
    <col min="1283" max="1283" width="55.6640625" style="141" customWidth="1"/>
    <col min="1284" max="1284" width="4.6640625" style="141" customWidth="1"/>
    <col min="1285" max="1285" width="2.6640625" style="141" customWidth="1"/>
    <col min="1286" max="1286" width="12.6640625" style="141" customWidth="1"/>
    <col min="1287" max="1536" width="8.88671875" style="141"/>
    <col min="1537" max="1537" width="16" style="141" customWidth="1"/>
    <col min="1538" max="1538" width="2.88671875" style="141" customWidth="1"/>
    <col min="1539" max="1539" width="55.6640625" style="141" customWidth="1"/>
    <col min="1540" max="1540" width="4.6640625" style="141" customWidth="1"/>
    <col min="1541" max="1541" width="2.6640625" style="141" customWidth="1"/>
    <col min="1542" max="1542" width="12.6640625" style="141" customWidth="1"/>
    <col min="1543" max="1792" width="8.88671875" style="141"/>
    <col min="1793" max="1793" width="16" style="141" customWidth="1"/>
    <col min="1794" max="1794" width="2.88671875" style="141" customWidth="1"/>
    <col min="1795" max="1795" width="55.6640625" style="141" customWidth="1"/>
    <col min="1796" max="1796" width="4.6640625" style="141" customWidth="1"/>
    <col min="1797" max="1797" width="2.6640625" style="141" customWidth="1"/>
    <col min="1798" max="1798" width="12.6640625" style="141" customWidth="1"/>
    <col min="1799" max="2048" width="8.88671875" style="141"/>
    <col min="2049" max="2049" width="16" style="141" customWidth="1"/>
    <col min="2050" max="2050" width="2.88671875" style="141" customWidth="1"/>
    <col min="2051" max="2051" width="55.6640625" style="141" customWidth="1"/>
    <col min="2052" max="2052" width="4.6640625" style="141" customWidth="1"/>
    <col min="2053" max="2053" width="2.6640625" style="141" customWidth="1"/>
    <col min="2054" max="2054" width="12.6640625" style="141" customWidth="1"/>
    <col min="2055" max="2304" width="8.88671875" style="141"/>
    <col min="2305" max="2305" width="16" style="141" customWidth="1"/>
    <col min="2306" max="2306" width="2.88671875" style="141" customWidth="1"/>
    <col min="2307" max="2307" width="55.6640625" style="141" customWidth="1"/>
    <col min="2308" max="2308" width="4.6640625" style="141" customWidth="1"/>
    <col min="2309" max="2309" width="2.6640625" style="141" customWidth="1"/>
    <col min="2310" max="2310" width="12.6640625" style="141" customWidth="1"/>
    <col min="2311" max="2560" width="8.88671875" style="141"/>
    <col min="2561" max="2561" width="16" style="141" customWidth="1"/>
    <col min="2562" max="2562" width="2.88671875" style="141" customWidth="1"/>
    <col min="2563" max="2563" width="55.6640625" style="141" customWidth="1"/>
    <col min="2564" max="2564" width="4.6640625" style="141" customWidth="1"/>
    <col min="2565" max="2565" width="2.6640625" style="141" customWidth="1"/>
    <col min="2566" max="2566" width="12.6640625" style="141" customWidth="1"/>
    <col min="2567" max="2816" width="8.88671875" style="141"/>
    <col min="2817" max="2817" width="16" style="141" customWidth="1"/>
    <col min="2818" max="2818" width="2.88671875" style="141" customWidth="1"/>
    <col min="2819" max="2819" width="55.6640625" style="141" customWidth="1"/>
    <col min="2820" max="2820" width="4.6640625" style="141" customWidth="1"/>
    <col min="2821" max="2821" width="2.6640625" style="141" customWidth="1"/>
    <col min="2822" max="2822" width="12.6640625" style="141" customWidth="1"/>
    <col min="2823" max="3072" width="8.88671875" style="141"/>
    <col min="3073" max="3073" width="16" style="141" customWidth="1"/>
    <col min="3074" max="3074" width="2.88671875" style="141" customWidth="1"/>
    <col min="3075" max="3075" width="55.6640625" style="141" customWidth="1"/>
    <col min="3076" max="3076" width="4.6640625" style="141" customWidth="1"/>
    <col min="3077" max="3077" width="2.6640625" style="141" customWidth="1"/>
    <col min="3078" max="3078" width="12.6640625" style="141" customWidth="1"/>
    <col min="3079" max="3328" width="8.88671875" style="141"/>
    <col min="3329" max="3329" width="16" style="141" customWidth="1"/>
    <col min="3330" max="3330" width="2.88671875" style="141" customWidth="1"/>
    <col min="3331" max="3331" width="55.6640625" style="141" customWidth="1"/>
    <col min="3332" max="3332" width="4.6640625" style="141" customWidth="1"/>
    <col min="3333" max="3333" width="2.6640625" style="141" customWidth="1"/>
    <col min="3334" max="3334" width="12.6640625" style="141" customWidth="1"/>
    <col min="3335" max="3584" width="8.88671875" style="141"/>
    <col min="3585" max="3585" width="16" style="141" customWidth="1"/>
    <col min="3586" max="3586" width="2.88671875" style="141" customWidth="1"/>
    <col min="3587" max="3587" width="55.6640625" style="141" customWidth="1"/>
    <col min="3588" max="3588" width="4.6640625" style="141" customWidth="1"/>
    <col min="3589" max="3589" width="2.6640625" style="141" customWidth="1"/>
    <col min="3590" max="3590" width="12.6640625" style="141" customWidth="1"/>
    <col min="3591" max="3840" width="8.88671875" style="141"/>
    <col min="3841" max="3841" width="16" style="141" customWidth="1"/>
    <col min="3842" max="3842" width="2.88671875" style="141" customWidth="1"/>
    <col min="3843" max="3843" width="55.6640625" style="141" customWidth="1"/>
    <col min="3844" max="3844" width="4.6640625" style="141" customWidth="1"/>
    <col min="3845" max="3845" width="2.6640625" style="141" customWidth="1"/>
    <col min="3846" max="3846" width="12.6640625" style="141" customWidth="1"/>
    <col min="3847" max="4096" width="8.88671875" style="141"/>
    <col min="4097" max="4097" width="16" style="141" customWidth="1"/>
    <col min="4098" max="4098" width="2.88671875" style="141" customWidth="1"/>
    <col min="4099" max="4099" width="55.6640625" style="141" customWidth="1"/>
    <col min="4100" max="4100" width="4.6640625" style="141" customWidth="1"/>
    <col min="4101" max="4101" width="2.6640625" style="141" customWidth="1"/>
    <col min="4102" max="4102" width="12.6640625" style="141" customWidth="1"/>
    <col min="4103" max="4352" width="8.88671875" style="141"/>
    <col min="4353" max="4353" width="16" style="141" customWidth="1"/>
    <col min="4354" max="4354" width="2.88671875" style="141" customWidth="1"/>
    <col min="4355" max="4355" width="55.6640625" style="141" customWidth="1"/>
    <col min="4356" max="4356" width="4.6640625" style="141" customWidth="1"/>
    <col min="4357" max="4357" width="2.6640625" style="141" customWidth="1"/>
    <col min="4358" max="4358" width="12.6640625" style="141" customWidth="1"/>
    <col min="4359" max="4608" width="8.88671875" style="141"/>
    <col min="4609" max="4609" width="16" style="141" customWidth="1"/>
    <col min="4610" max="4610" width="2.88671875" style="141" customWidth="1"/>
    <col min="4611" max="4611" width="55.6640625" style="141" customWidth="1"/>
    <col min="4612" max="4612" width="4.6640625" style="141" customWidth="1"/>
    <col min="4613" max="4613" width="2.6640625" style="141" customWidth="1"/>
    <col min="4614" max="4614" width="12.6640625" style="141" customWidth="1"/>
    <col min="4615" max="4864" width="8.88671875" style="141"/>
    <col min="4865" max="4865" width="16" style="141" customWidth="1"/>
    <col min="4866" max="4866" width="2.88671875" style="141" customWidth="1"/>
    <col min="4867" max="4867" width="55.6640625" style="141" customWidth="1"/>
    <col min="4868" max="4868" width="4.6640625" style="141" customWidth="1"/>
    <col min="4869" max="4869" width="2.6640625" style="141" customWidth="1"/>
    <col min="4870" max="4870" width="12.6640625" style="141" customWidth="1"/>
    <col min="4871" max="5120" width="8.88671875" style="141"/>
    <col min="5121" max="5121" width="16" style="141" customWidth="1"/>
    <col min="5122" max="5122" width="2.88671875" style="141" customWidth="1"/>
    <col min="5123" max="5123" width="55.6640625" style="141" customWidth="1"/>
    <col min="5124" max="5124" width="4.6640625" style="141" customWidth="1"/>
    <col min="5125" max="5125" width="2.6640625" style="141" customWidth="1"/>
    <col min="5126" max="5126" width="12.6640625" style="141" customWidth="1"/>
    <col min="5127" max="5376" width="8.88671875" style="141"/>
    <col min="5377" max="5377" width="16" style="141" customWidth="1"/>
    <col min="5378" max="5378" width="2.88671875" style="141" customWidth="1"/>
    <col min="5379" max="5379" width="55.6640625" style="141" customWidth="1"/>
    <col min="5380" max="5380" width="4.6640625" style="141" customWidth="1"/>
    <col min="5381" max="5381" width="2.6640625" style="141" customWidth="1"/>
    <col min="5382" max="5382" width="12.6640625" style="141" customWidth="1"/>
    <col min="5383" max="5632" width="8.88671875" style="141"/>
    <col min="5633" max="5633" width="16" style="141" customWidth="1"/>
    <col min="5634" max="5634" width="2.88671875" style="141" customWidth="1"/>
    <col min="5635" max="5635" width="55.6640625" style="141" customWidth="1"/>
    <col min="5636" max="5636" width="4.6640625" style="141" customWidth="1"/>
    <col min="5637" max="5637" width="2.6640625" style="141" customWidth="1"/>
    <col min="5638" max="5638" width="12.6640625" style="141" customWidth="1"/>
    <col min="5639" max="5888" width="8.88671875" style="141"/>
    <col min="5889" max="5889" width="16" style="141" customWidth="1"/>
    <col min="5890" max="5890" width="2.88671875" style="141" customWidth="1"/>
    <col min="5891" max="5891" width="55.6640625" style="141" customWidth="1"/>
    <col min="5892" max="5892" width="4.6640625" style="141" customWidth="1"/>
    <col min="5893" max="5893" width="2.6640625" style="141" customWidth="1"/>
    <col min="5894" max="5894" width="12.6640625" style="141" customWidth="1"/>
    <col min="5895" max="6144" width="8.88671875" style="141"/>
    <col min="6145" max="6145" width="16" style="141" customWidth="1"/>
    <col min="6146" max="6146" width="2.88671875" style="141" customWidth="1"/>
    <col min="6147" max="6147" width="55.6640625" style="141" customWidth="1"/>
    <col min="6148" max="6148" width="4.6640625" style="141" customWidth="1"/>
    <col min="6149" max="6149" width="2.6640625" style="141" customWidth="1"/>
    <col min="6150" max="6150" width="12.6640625" style="141" customWidth="1"/>
    <col min="6151" max="6400" width="8.88671875" style="141"/>
    <col min="6401" max="6401" width="16" style="141" customWidth="1"/>
    <col min="6402" max="6402" width="2.88671875" style="141" customWidth="1"/>
    <col min="6403" max="6403" width="55.6640625" style="141" customWidth="1"/>
    <col min="6404" max="6404" width="4.6640625" style="141" customWidth="1"/>
    <col min="6405" max="6405" width="2.6640625" style="141" customWidth="1"/>
    <col min="6406" max="6406" width="12.6640625" style="141" customWidth="1"/>
    <col min="6407" max="6656" width="8.88671875" style="141"/>
    <col min="6657" max="6657" width="16" style="141" customWidth="1"/>
    <col min="6658" max="6658" width="2.88671875" style="141" customWidth="1"/>
    <col min="6659" max="6659" width="55.6640625" style="141" customWidth="1"/>
    <col min="6660" max="6660" width="4.6640625" style="141" customWidth="1"/>
    <col min="6661" max="6661" width="2.6640625" style="141" customWidth="1"/>
    <col min="6662" max="6662" width="12.6640625" style="141" customWidth="1"/>
    <col min="6663" max="6912" width="8.88671875" style="141"/>
    <col min="6913" max="6913" width="16" style="141" customWidth="1"/>
    <col min="6914" max="6914" width="2.88671875" style="141" customWidth="1"/>
    <col min="6915" max="6915" width="55.6640625" style="141" customWidth="1"/>
    <col min="6916" max="6916" width="4.6640625" style="141" customWidth="1"/>
    <col min="6917" max="6917" width="2.6640625" style="141" customWidth="1"/>
    <col min="6918" max="6918" width="12.6640625" style="141" customWidth="1"/>
    <col min="6919" max="7168" width="8.88671875" style="141"/>
    <col min="7169" max="7169" width="16" style="141" customWidth="1"/>
    <col min="7170" max="7170" width="2.88671875" style="141" customWidth="1"/>
    <col min="7171" max="7171" width="55.6640625" style="141" customWidth="1"/>
    <col min="7172" max="7172" width="4.6640625" style="141" customWidth="1"/>
    <col min="7173" max="7173" width="2.6640625" style="141" customWidth="1"/>
    <col min="7174" max="7174" width="12.6640625" style="141" customWidth="1"/>
    <col min="7175" max="7424" width="8.88671875" style="141"/>
    <col min="7425" max="7425" width="16" style="141" customWidth="1"/>
    <col min="7426" max="7426" width="2.88671875" style="141" customWidth="1"/>
    <col min="7427" max="7427" width="55.6640625" style="141" customWidth="1"/>
    <col min="7428" max="7428" width="4.6640625" style="141" customWidth="1"/>
    <col min="7429" max="7429" width="2.6640625" style="141" customWidth="1"/>
    <col min="7430" max="7430" width="12.6640625" style="141" customWidth="1"/>
    <col min="7431" max="7680" width="8.88671875" style="141"/>
    <col min="7681" max="7681" width="16" style="141" customWidth="1"/>
    <col min="7682" max="7682" width="2.88671875" style="141" customWidth="1"/>
    <col min="7683" max="7683" width="55.6640625" style="141" customWidth="1"/>
    <col min="7684" max="7684" width="4.6640625" style="141" customWidth="1"/>
    <col min="7685" max="7685" width="2.6640625" style="141" customWidth="1"/>
    <col min="7686" max="7686" width="12.6640625" style="141" customWidth="1"/>
    <col min="7687" max="7936" width="8.88671875" style="141"/>
    <col min="7937" max="7937" width="16" style="141" customWidth="1"/>
    <col min="7938" max="7938" width="2.88671875" style="141" customWidth="1"/>
    <col min="7939" max="7939" width="55.6640625" style="141" customWidth="1"/>
    <col min="7940" max="7940" width="4.6640625" style="141" customWidth="1"/>
    <col min="7941" max="7941" width="2.6640625" style="141" customWidth="1"/>
    <col min="7942" max="7942" width="12.6640625" style="141" customWidth="1"/>
    <col min="7943" max="8192" width="8.88671875" style="141"/>
    <col min="8193" max="8193" width="16" style="141" customWidth="1"/>
    <col min="8194" max="8194" width="2.88671875" style="141" customWidth="1"/>
    <col min="8195" max="8195" width="55.6640625" style="141" customWidth="1"/>
    <col min="8196" max="8196" width="4.6640625" style="141" customWidth="1"/>
    <col min="8197" max="8197" width="2.6640625" style="141" customWidth="1"/>
    <col min="8198" max="8198" width="12.6640625" style="141" customWidth="1"/>
    <col min="8199" max="8448" width="8.88671875" style="141"/>
    <col min="8449" max="8449" width="16" style="141" customWidth="1"/>
    <col min="8450" max="8450" width="2.88671875" style="141" customWidth="1"/>
    <col min="8451" max="8451" width="55.6640625" style="141" customWidth="1"/>
    <col min="8452" max="8452" width="4.6640625" style="141" customWidth="1"/>
    <col min="8453" max="8453" width="2.6640625" style="141" customWidth="1"/>
    <col min="8454" max="8454" width="12.6640625" style="141" customWidth="1"/>
    <col min="8455" max="8704" width="8.88671875" style="141"/>
    <col min="8705" max="8705" width="16" style="141" customWidth="1"/>
    <col min="8706" max="8706" width="2.88671875" style="141" customWidth="1"/>
    <col min="8707" max="8707" width="55.6640625" style="141" customWidth="1"/>
    <col min="8708" max="8708" width="4.6640625" style="141" customWidth="1"/>
    <col min="8709" max="8709" width="2.6640625" style="141" customWidth="1"/>
    <col min="8710" max="8710" width="12.6640625" style="141" customWidth="1"/>
    <col min="8711" max="8960" width="8.88671875" style="141"/>
    <col min="8961" max="8961" width="16" style="141" customWidth="1"/>
    <col min="8962" max="8962" width="2.88671875" style="141" customWidth="1"/>
    <col min="8963" max="8963" width="55.6640625" style="141" customWidth="1"/>
    <col min="8964" max="8964" width="4.6640625" style="141" customWidth="1"/>
    <col min="8965" max="8965" width="2.6640625" style="141" customWidth="1"/>
    <col min="8966" max="8966" width="12.6640625" style="141" customWidth="1"/>
    <col min="8967" max="9216" width="8.88671875" style="141"/>
    <col min="9217" max="9217" width="16" style="141" customWidth="1"/>
    <col min="9218" max="9218" width="2.88671875" style="141" customWidth="1"/>
    <col min="9219" max="9219" width="55.6640625" style="141" customWidth="1"/>
    <col min="9220" max="9220" width="4.6640625" style="141" customWidth="1"/>
    <col min="9221" max="9221" width="2.6640625" style="141" customWidth="1"/>
    <col min="9222" max="9222" width="12.6640625" style="141" customWidth="1"/>
    <col min="9223" max="9472" width="8.88671875" style="141"/>
    <col min="9473" max="9473" width="16" style="141" customWidth="1"/>
    <col min="9474" max="9474" width="2.88671875" style="141" customWidth="1"/>
    <col min="9475" max="9475" width="55.6640625" style="141" customWidth="1"/>
    <col min="9476" max="9476" width="4.6640625" style="141" customWidth="1"/>
    <col min="9477" max="9477" width="2.6640625" style="141" customWidth="1"/>
    <col min="9478" max="9478" width="12.6640625" style="141" customWidth="1"/>
    <col min="9479" max="9728" width="8.88671875" style="141"/>
    <col min="9729" max="9729" width="16" style="141" customWidth="1"/>
    <col min="9730" max="9730" width="2.88671875" style="141" customWidth="1"/>
    <col min="9731" max="9731" width="55.6640625" style="141" customWidth="1"/>
    <col min="9732" max="9732" width="4.6640625" style="141" customWidth="1"/>
    <col min="9733" max="9733" width="2.6640625" style="141" customWidth="1"/>
    <col min="9734" max="9734" width="12.6640625" style="141" customWidth="1"/>
    <col min="9735" max="9984" width="8.88671875" style="141"/>
    <col min="9985" max="9985" width="16" style="141" customWidth="1"/>
    <col min="9986" max="9986" width="2.88671875" style="141" customWidth="1"/>
    <col min="9987" max="9987" width="55.6640625" style="141" customWidth="1"/>
    <col min="9988" max="9988" width="4.6640625" style="141" customWidth="1"/>
    <col min="9989" max="9989" width="2.6640625" style="141" customWidth="1"/>
    <col min="9990" max="9990" width="12.6640625" style="141" customWidth="1"/>
    <col min="9991" max="10240" width="8.88671875" style="141"/>
    <col min="10241" max="10241" width="16" style="141" customWidth="1"/>
    <col min="10242" max="10242" width="2.88671875" style="141" customWidth="1"/>
    <col min="10243" max="10243" width="55.6640625" style="141" customWidth="1"/>
    <col min="10244" max="10244" width="4.6640625" style="141" customWidth="1"/>
    <col min="10245" max="10245" width="2.6640625" style="141" customWidth="1"/>
    <col min="10246" max="10246" width="12.6640625" style="141" customWidth="1"/>
    <col min="10247" max="10496" width="8.88671875" style="141"/>
    <col min="10497" max="10497" width="16" style="141" customWidth="1"/>
    <col min="10498" max="10498" width="2.88671875" style="141" customWidth="1"/>
    <col min="10499" max="10499" width="55.6640625" style="141" customWidth="1"/>
    <col min="10500" max="10500" width="4.6640625" style="141" customWidth="1"/>
    <col min="10501" max="10501" width="2.6640625" style="141" customWidth="1"/>
    <col min="10502" max="10502" width="12.6640625" style="141" customWidth="1"/>
    <col min="10503" max="10752" width="8.88671875" style="141"/>
    <col min="10753" max="10753" width="16" style="141" customWidth="1"/>
    <col min="10754" max="10754" width="2.88671875" style="141" customWidth="1"/>
    <col min="10755" max="10755" width="55.6640625" style="141" customWidth="1"/>
    <col min="10756" max="10756" width="4.6640625" style="141" customWidth="1"/>
    <col min="10757" max="10757" width="2.6640625" style="141" customWidth="1"/>
    <col min="10758" max="10758" width="12.6640625" style="141" customWidth="1"/>
    <col min="10759" max="11008" width="8.88671875" style="141"/>
    <col min="11009" max="11009" width="16" style="141" customWidth="1"/>
    <col min="11010" max="11010" width="2.88671875" style="141" customWidth="1"/>
    <col min="11011" max="11011" width="55.6640625" style="141" customWidth="1"/>
    <col min="11012" max="11012" width="4.6640625" style="141" customWidth="1"/>
    <col min="11013" max="11013" width="2.6640625" style="141" customWidth="1"/>
    <col min="11014" max="11014" width="12.6640625" style="141" customWidth="1"/>
    <col min="11015" max="11264" width="8.88671875" style="141"/>
    <col min="11265" max="11265" width="16" style="141" customWidth="1"/>
    <col min="11266" max="11266" width="2.88671875" style="141" customWidth="1"/>
    <col min="11267" max="11267" width="55.6640625" style="141" customWidth="1"/>
    <col min="11268" max="11268" width="4.6640625" style="141" customWidth="1"/>
    <col min="11269" max="11269" width="2.6640625" style="141" customWidth="1"/>
    <col min="11270" max="11270" width="12.6640625" style="141" customWidth="1"/>
    <col min="11271" max="11520" width="8.88671875" style="141"/>
    <col min="11521" max="11521" width="16" style="141" customWidth="1"/>
    <col min="11522" max="11522" width="2.88671875" style="141" customWidth="1"/>
    <col min="11523" max="11523" width="55.6640625" style="141" customWidth="1"/>
    <col min="11524" max="11524" width="4.6640625" style="141" customWidth="1"/>
    <col min="11525" max="11525" width="2.6640625" style="141" customWidth="1"/>
    <col min="11526" max="11526" width="12.6640625" style="141" customWidth="1"/>
    <col min="11527" max="11776" width="8.88671875" style="141"/>
    <col min="11777" max="11777" width="16" style="141" customWidth="1"/>
    <col min="11778" max="11778" width="2.88671875" style="141" customWidth="1"/>
    <col min="11779" max="11779" width="55.6640625" style="141" customWidth="1"/>
    <col min="11780" max="11780" width="4.6640625" style="141" customWidth="1"/>
    <col min="11781" max="11781" width="2.6640625" style="141" customWidth="1"/>
    <col min="11782" max="11782" width="12.6640625" style="141" customWidth="1"/>
    <col min="11783" max="12032" width="8.88671875" style="141"/>
    <col min="12033" max="12033" width="16" style="141" customWidth="1"/>
    <col min="12034" max="12034" width="2.88671875" style="141" customWidth="1"/>
    <col min="12035" max="12035" width="55.6640625" style="141" customWidth="1"/>
    <col min="12036" max="12036" width="4.6640625" style="141" customWidth="1"/>
    <col min="12037" max="12037" width="2.6640625" style="141" customWidth="1"/>
    <col min="12038" max="12038" width="12.6640625" style="141" customWidth="1"/>
    <col min="12039" max="12288" width="8.88671875" style="141"/>
    <col min="12289" max="12289" width="16" style="141" customWidth="1"/>
    <col min="12290" max="12290" width="2.88671875" style="141" customWidth="1"/>
    <col min="12291" max="12291" width="55.6640625" style="141" customWidth="1"/>
    <col min="12292" max="12292" width="4.6640625" style="141" customWidth="1"/>
    <col min="12293" max="12293" width="2.6640625" style="141" customWidth="1"/>
    <col min="12294" max="12294" width="12.6640625" style="141" customWidth="1"/>
    <col min="12295" max="12544" width="8.88671875" style="141"/>
    <col min="12545" max="12545" width="16" style="141" customWidth="1"/>
    <col min="12546" max="12546" width="2.88671875" style="141" customWidth="1"/>
    <col min="12547" max="12547" width="55.6640625" style="141" customWidth="1"/>
    <col min="12548" max="12548" width="4.6640625" style="141" customWidth="1"/>
    <col min="12549" max="12549" width="2.6640625" style="141" customWidth="1"/>
    <col min="12550" max="12550" width="12.6640625" style="141" customWidth="1"/>
    <col min="12551" max="12800" width="8.88671875" style="141"/>
    <col min="12801" max="12801" width="16" style="141" customWidth="1"/>
    <col min="12802" max="12802" width="2.88671875" style="141" customWidth="1"/>
    <col min="12803" max="12803" width="55.6640625" style="141" customWidth="1"/>
    <col min="12804" max="12804" width="4.6640625" style="141" customWidth="1"/>
    <col min="12805" max="12805" width="2.6640625" style="141" customWidth="1"/>
    <col min="12806" max="12806" width="12.6640625" style="141" customWidth="1"/>
    <col min="12807" max="13056" width="8.88671875" style="141"/>
    <col min="13057" max="13057" width="16" style="141" customWidth="1"/>
    <col min="13058" max="13058" width="2.88671875" style="141" customWidth="1"/>
    <col min="13059" max="13059" width="55.6640625" style="141" customWidth="1"/>
    <col min="13060" max="13060" width="4.6640625" style="141" customWidth="1"/>
    <col min="13061" max="13061" width="2.6640625" style="141" customWidth="1"/>
    <col min="13062" max="13062" width="12.6640625" style="141" customWidth="1"/>
    <col min="13063" max="13312" width="8.88671875" style="141"/>
    <col min="13313" max="13313" width="16" style="141" customWidth="1"/>
    <col min="13314" max="13314" width="2.88671875" style="141" customWidth="1"/>
    <col min="13315" max="13315" width="55.6640625" style="141" customWidth="1"/>
    <col min="13316" max="13316" width="4.6640625" style="141" customWidth="1"/>
    <col min="13317" max="13317" width="2.6640625" style="141" customWidth="1"/>
    <col min="13318" max="13318" width="12.6640625" style="141" customWidth="1"/>
    <col min="13319" max="13568" width="8.88671875" style="141"/>
    <col min="13569" max="13569" width="16" style="141" customWidth="1"/>
    <col min="13570" max="13570" width="2.88671875" style="141" customWidth="1"/>
    <col min="13571" max="13571" width="55.6640625" style="141" customWidth="1"/>
    <col min="13572" max="13572" width="4.6640625" style="141" customWidth="1"/>
    <col min="13573" max="13573" width="2.6640625" style="141" customWidth="1"/>
    <col min="13574" max="13574" width="12.6640625" style="141" customWidth="1"/>
    <col min="13575" max="13824" width="8.88671875" style="141"/>
    <col min="13825" max="13825" width="16" style="141" customWidth="1"/>
    <col min="13826" max="13826" width="2.88671875" style="141" customWidth="1"/>
    <col min="13827" max="13827" width="55.6640625" style="141" customWidth="1"/>
    <col min="13828" max="13828" width="4.6640625" style="141" customWidth="1"/>
    <col min="13829" max="13829" width="2.6640625" style="141" customWidth="1"/>
    <col min="13830" max="13830" width="12.6640625" style="141" customWidth="1"/>
    <col min="13831" max="14080" width="8.88671875" style="141"/>
    <col min="14081" max="14081" width="16" style="141" customWidth="1"/>
    <col min="14082" max="14082" width="2.88671875" style="141" customWidth="1"/>
    <col min="14083" max="14083" width="55.6640625" style="141" customWidth="1"/>
    <col min="14084" max="14084" width="4.6640625" style="141" customWidth="1"/>
    <col min="14085" max="14085" width="2.6640625" style="141" customWidth="1"/>
    <col min="14086" max="14086" width="12.6640625" style="141" customWidth="1"/>
    <col min="14087" max="14336" width="8.88671875" style="141"/>
    <col min="14337" max="14337" width="16" style="141" customWidth="1"/>
    <col min="14338" max="14338" width="2.88671875" style="141" customWidth="1"/>
    <col min="14339" max="14339" width="55.6640625" style="141" customWidth="1"/>
    <col min="14340" max="14340" width="4.6640625" style="141" customWidth="1"/>
    <col min="14341" max="14341" width="2.6640625" style="141" customWidth="1"/>
    <col min="14342" max="14342" width="12.6640625" style="141" customWidth="1"/>
    <col min="14343" max="14592" width="8.88671875" style="141"/>
    <col min="14593" max="14593" width="16" style="141" customWidth="1"/>
    <col min="14594" max="14594" width="2.88671875" style="141" customWidth="1"/>
    <col min="14595" max="14595" width="55.6640625" style="141" customWidth="1"/>
    <col min="14596" max="14596" width="4.6640625" style="141" customWidth="1"/>
    <col min="14597" max="14597" width="2.6640625" style="141" customWidth="1"/>
    <col min="14598" max="14598" width="12.6640625" style="141" customWidth="1"/>
    <col min="14599" max="14848" width="8.88671875" style="141"/>
    <col min="14849" max="14849" width="16" style="141" customWidth="1"/>
    <col min="14850" max="14850" width="2.88671875" style="141" customWidth="1"/>
    <col min="14851" max="14851" width="55.6640625" style="141" customWidth="1"/>
    <col min="14852" max="14852" width="4.6640625" style="141" customWidth="1"/>
    <col min="14853" max="14853" width="2.6640625" style="141" customWidth="1"/>
    <col min="14854" max="14854" width="12.6640625" style="141" customWidth="1"/>
    <col min="14855" max="15104" width="8.88671875" style="141"/>
    <col min="15105" max="15105" width="16" style="141" customWidth="1"/>
    <col min="15106" max="15106" width="2.88671875" style="141" customWidth="1"/>
    <col min="15107" max="15107" width="55.6640625" style="141" customWidth="1"/>
    <col min="15108" max="15108" width="4.6640625" style="141" customWidth="1"/>
    <col min="15109" max="15109" width="2.6640625" style="141" customWidth="1"/>
    <col min="15110" max="15110" width="12.6640625" style="141" customWidth="1"/>
    <col min="15111" max="15360" width="8.88671875" style="141"/>
    <col min="15361" max="15361" width="16" style="141" customWidth="1"/>
    <col min="15362" max="15362" width="2.88671875" style="141" customWidth="1"/>
    <col min="15363" max="15363" width="55.6640625" style="141" customWidth="1"/>
    <col min="15364" max="15364" width="4.6640625" style="141" customWidth="1"/>
    <col min="15365" max="15365" width="2.6640625" style="141" customWidth="1"/>
    <col min="15366" max="15366" width="12.6640625" style="141" customWidth="1"/>
    <col min="15367" max="15616" width="8.88671875" style="141"/>
    <col min="15617" max="15617" width="16" style="141" customWidth="1"/>
    <col min="15618" max="15618" width="2.88671875" style="141" customWidth="1"/>
    <col min="15619" max="15619" width="55.6640625" style="141" customWidth="1"/>
    <col min="15620" max="15620" width="4.6640625" style="141" customWidth="1"/>
    <col min="15621" max="15621" width="2.6640625" style="141" customWidth="1"/>
    <col min="15622" max="15622" width="12.6640625" style="141" customWidth="1"/>
    <col min="15623" max="15872" width="8.88671875" style="141"/>
    <col min="15873" max="15873" width="16" style="141" customWidth="1"/>
    <col min="15874" max="15874" width="2.88671875" style="141" customWidth="1"/>
    <col min="15875" max="15875" width="55.6640625" style="141" customWidth="1"/>
    <col min="15876" max="15876" width="4.6640625" style="141" customWidth="1"/>
    <col min="15877" max="15877" width="2.6640625" style="141" customWidth="1"/>
    <col min="15878" max="15878" width="12.6640625" style="141" customWidth="1"/>
    <col min="15879" max="16128" width="8.88671875" style="141"/>
    <col min="16129" max="16129" width="16" style="141" customWidth="1"/>
    <col min="16130" max="16130" width="2.88671875" style="141" customWidth="1"/>
    <col min="16131" max="16131" width="55.6640625" style="141" customWidth="1"/>
    <col min="16132" max="16132" width="4.6640625" style="141" customWidth="1"/>
    <col min="16133" max="16133" width="2.6640625" style="141" customWidth="1"/>
    <col min="16134" max="16134" width="12.6640625" style="141" customWidth="1"/>
    <col min="16135" max="16384" width="8.88671875" style="141"/>
  </cols>
  <sheetData>
    <row r="1" spans="1:7" ht="8.4" customHeight="1" x14ac:dyDescent="0.25"/>
    <row r="2" spans="1:7" x14ac:dyDescent="0.25">
      <c r="A2" s="290" t="s">
        <v>934</v>
      </c>
    </row>
    <row r="3" spans="1:7" ht="7.95" customHeight="1" x14ac:dyDescent="0.25"/>
    <row r="4" spans="1:7" x14ac:dyDescent="0.25">
      <c r="A4" s="289" t="s">
        <v>794</v>
      </c>
      <c r="C4" s="469" t="s">
        <v>972</v>
      </c>
      <c r="D4" s="469"/>
      <c r="E4" s="469"/>
    </row>
    <row r="5" spans="1:7" ht="6.6" customHeight="1" x14ac:dyDescent="0.25"/>
    <row r="6" spans="1:7" x14ac:dyDescent="0.25">
      <c r="A6" s="289" t="s">
        <v>795</v>
      </c>
    </row>
    <row r="7" spans="1:7" ht="8.4" customHeight="1" x14ac:dyDescent="0.25"/>
    <row r="8" spans="1:7" x14ac:dyDescent="0.25">
      <c r="A8" s="440" t="s">
        <v>967</v>
      </c>
      <c r="B8" s="470"/>
      <c r="C8" s="470"/>
      <c r="D8" s="470"/>
      <c r="E8" s="470"/>
      <c r="F8" s="470"/>
      <c r="G8" s="470"/>
    </row>
    <row r="9" spans="1:7" ht="13.2" x14ac:dyDescent="0.25">
      <c r="A9" s="471"/>
      <c r="B9" s="472"/>
      <c r="C9" s="472"/>
      <c r="D9" s="472"/>
      <c r="E9" s="472"/>
      <c r="F9" s="472"/>
      <c r="G9" s="472"/>
    </row>
    <row r="10" spans="1:7" ht="8.4" customHeight="1" x14ac:dyDescent="0.25"/>
    <row r="11" spans="1:7" x14ac:dyDescent="0.25">
      <c r="A11" s="291" t="s">
        <v>910</v>
      </c>
      <c r="B11" s="292"/>
      <c r="F11" s="293"/>
    </row>
    <row r="12" spans="1:7" ht="7.95" customHeight="1" x14ac:dyDescent="0.25">
      <c r="F12" s="293"/>
    </row>
    <row r="13" spans="1:7" x14ac:dyDescent="0.25">
      <c r="A13" s="294"/>
      <c r="B13" s="289" t="s">
        <v>911</v>
      </c>
      <c r="C13" s="294" t="s">
        <v>928</v>
      </c>
      <c r="E13" s="294" t="s">
        <v>912</v>
      </c>
      <c r="F13" s="305"/>
    </row>
    <row r="14" spans="1:7" ht="8.4" customHeight="1" x14ac:dyDescent="0.25">
      <c r="A14" s="294"/>
      <c r="C14" s="294"/>
      <c r="E14" s="294"/>
      <c r="F14" s="293"/>
    </row>
    <row r="15" spans="1:7" x14ac:dyDescent="0.25">
      <c r="A15" s="294"/>
      <c r="B15" s="289" t="s">
        <v>911</v>
      </c>
      <c r="C15" s="289" t="s">
        <v>929</v>
      </c>
      <c r="E15" s="289" t="s">
        <v>912</v>
      </c>
      <c r="F15" s="305"/>
    </row>
    <row r="16" spans="1:7" ht="8.4" customHeight="1" x14ac:dyDescent="0.25">
      <c r="A16" s="294"/>
      <c r="F16" s="293"/>
    </row>
    <row r="17" spans="1:7" x14ac:dyDescent="0.25">
      <c r="A17" s="294"/>
      <c r="B17" s="289" t="s">
        <v>911</v>
      </c>
      <c r="C17" s="289" t="s">
        <v>930</v>
      </c>
      <c r="E17" s="289" t="s">
        <v>912</v>
      </c>
      <c r="F17" s="305"/>
    </row>
    <row r="18" spans="1:7" ht="8.4" customHeight="1" x14ac:dyDescent="0.25">
      <c r="A18" s="294"/>
      <c r="F18" s="293"/>
    </row>
    <row r="19" spans="1:7" x14ac:dyDescent="0.25">
      <c r="A19" s="294"/>
      <c r="F19" s="293"/>
    </row>
    <row r="20" spans="1:7" ht="7.95" customHeight="1" x14ac:dyDescent="0.25">
      <c r="A20" s="294"/>
      <c r="F20" s="293"/>
    </row>
    <row r="21" spans="1:7" x14ac:dyDescent="0.25">
      <c r="A21" s="294"/>
      <c r="F21" s="293"/>
    </row>
    <row r="22" spans="1:7" ht="6.6" customHeight="1" x14ac:dyDescent="0.25">
      <c r="A22" s="294"/>
      <c r="F22" s="293"/>
    </row>
    <row r="23" spans="1:7" x14ac:dyDescent="0.25">
      <c r="A23" s="294"/>
      <c r="F23" s="293"/>
    </row>
    <row r="24" spans="1:7" ht="8.4" customHeight="1" x14ac:dyDescent="0.25">
      <c r="A24" s="294"/>
      <c r="F24" s="293"/>
    </row>
    <row r="25" spans="1:7" x14ac:dyDescent="0.25">
      <c r="A25" s="294"/>
      <c r="F25" s="293"/>
    </row>
    <row r="26" spans="1:7" ht="7.95" customHeight="1" x14ac:dyDescent="0.25">
      <c r="A26" s="294"/>
      <c r="F26" s="293"/>
    </row>
    <row r="27" spans="1:7" ht="13.5" customHeight="1" x14ac:dyDescent="0.25">
      <c r="A27" s="294"/>
      <c r="F27" s="293"/>
    </row>
    <row r="28" spans="1:7" ht="8.25" customHeight="1" x14ac:dyDescent="0.25">
      <c r="A28" s="294"/>
      <c r="F28" s="293"/>
    </row>
    <row r="29" spans="1:7" ht="14.25" customHeight="1" x14ac:dyDescent="0.25">
      <c r="A29" s="294"/>
      <c r="F29" s="293"/>
    </row>
    <row r="30" spans="1:7" s="142" customFormat="1" x14ac:dyDescent="0.25">
      <c r="A30" s="296"/>
      <c r="B30" s="297"/>
      <c r="C30" s="297"/>
      <c r="D30" s="297"/>
      <c r="E30" s="297"/>
      <c r="F30" s="298"/>
      <c r="G30" s="143"/>
    </row>
    <row r="31" spans="1:7" ht="10.95" customHeight="1" x14ac:dyDescent="0.25">
      <c r="A31" s="299"/>
      <c r="B31" s="299"/>
      <c r="C31" s="299"/>
      <c r="D31" s="299"/>
      <c r="E31" s="299"/>
      <c r="F31" s="300"/>
      <c r="G31" s="144"/>
    </row>
    <row r="32" spans="1:7" x14ac:dyDescent="0.25">
      <c r="A32" s="290" t="s">
        <v>913</v>
      </c>
      <c r="E32" s="289" t="s">
        <v>912</v>
      </c>
      <c r="F32" s="305"/>
      <c r="G32" s="145"/>
    </row>
    <row r="33" spans="1:7" ht="8.4" customHeight="1" x14ac:dyDescent="0.25">
      <c r="A33" s="301"/>
      <c r="B33" s="302"/>
      <c r="C33" s="302"/>
      <c r="D33" s="302"/>
      <c r="E33" s="302"/>
      <c r="F33" s="303"/>
      <c r="G33" s="145"/>
    </row>
    <row r="34" spans="1:7" ht="7.2" customHeight="1" x14ac:dyDescent="0.25">
      <c r="A34" s="290"/>
      <c r="F34" s="293"/>
      <c r="G34" s="145"/>
    </row>
    <row r="35" spans="1:7" x14ac:dyDescent="0.25">
      <c r="A35" s="292" t="s">
        <v>914</v>
      </c>
      <c r="B35" s="292"/>
      <c r="F35" s="293"/>
      <c r="G35" s="144"/>
    </row>
    <row r="36" spans="1:7" ht="6.6" customHeight="1" x14ac:dyDescent="0.25">
      <c r="F36" s="293"/>
      <c r="G36" s="144"/>
    </row>
    <row r="37" spans="1:7" x14ac:dyDescent="0.25">
      <c r="A37" s="289" t="s">
        <v>915</v>
      </c>
      <c r="E37" s="289" t="s">
        <v>912</v>
      </c>
      <c r="F37" s="305"/>
      <c r="G37" s="144"/>
    </row>
    <row r="38" spans="1:7" ht="8.4" customHeight="1" x14ac:dyDescent="0.25">
      <c r="F38" s="295"/>
      <c r="G38" s="144"/>
    </row>
    <row r="39" spans="1:7" x14ac:dyDescent="0.25">
      <c r="A39" s="289" t="s">
        <v>29</v>
      </c>
      <c r="F39" s="295"/>
      <c r="G39" s="144"/>
    </row>
    <row r="40" spans="1:7" x14ac:dyDescent="0.25">
      <c r="A40" s="289" t="s">
        <v>916</v>
      </c>
      <c r="F40" s="295"/>
      <c r="G40" s="144"/>
    </row>
    <row r="41" spans="1:7" x14ac:dyDescent="0.25">
      <c r="A41" s="289" t="s">
        <v>917</v>
      </c>
      <c r="F41" s="295"/>
      <c r="G41" s="144"/>
    </row>
    <row r="42" spans="1:7" x14ac:dyDescent="0.25">
      <c r="A42" s="289" t="s">
        <v>918</v>
      </c>
      <c r="E42" s="289" t="s">
        <v>912</v>
      </c>
      <c r="F42" s="305"/>
      <c r="G42" s="144"/>
    </row>
    <row r="43" spans="1:7" ht="9" customHeight="1" x14ac:dyDescent="0.25">
      <c r="A43" s="289" t="s">
        <v>919</v>
      </c>
      <c r="F43" s="295"/>
      <c r="G43" s="144"/>
    </row>
    <row r="44" spans="1:7" ht="7.95" customHeight="1" x14ac:dyDescent="0.25">
      <c r="A44" s="299"/>
      <c r="B44" s="299"/>
      <c r="C44" s="299"/>
      <c r="D44" s="299"/>
      <c r="E44" s="299"/>
      <c r="F44" s="304"/>
      <c r="G44" s="145"/>
    </row>
    <row r="45" spans="1:7" x14ac:dyDescent="0.25">
      <c r="A45" s="289" t="s">
        <v>920</v>
      </c>
      <c r="E45" s="289" t="s">
        <v>912</v>
      </c>
      <c r="F45" s="473"/>
      <c r="G45" s="145"/>
    </row>
    <row r="46" spans="1:7" x14ac:dyDescent="0.25">
      <c r="F46" s="295"/>
      <c r="G46" s="145"/>
    </row>
    <row r="47" spans="1:7" x14ac:dyDescent="0.25">
      <c r="A47" s="289" t="s">
        <v>931</v>
      </c>
      <c r="F47" s="295"/>
      <c r="G47" s="145"/>
    </row>
    <row r="48" spans="1:7" x14ac:dyDescent="0.25">
      <c r="A48" s="289" t="s">
        <v>968</v>
      </c>
      <c r="E48" s="289" t="s">
        <v>912</v>
      </c>
      <c r="F48" s="305"/>
      <c r="G48" s="145"/>
    </row>
    <row r="49" spans="1:7" ht="10.199999999999999" customHeight="1" x14ac:dyDescent="0.25">
      <c r="A49" s="302"/>
      <c r="B49" s="302"/>
      <c r="C49" s="302"/>
      <c r="D49" s="302"/>
      <c r="E49" s="302"/>
      <c r="F49" s="305"/>
      <c r="G49" s="145"/>
    </row>
    <row r="50" spans="1:7" x14ac:dyDescent="0.25">
      <c r="A50" s="289" t="s">
        <v>932</v>
      </c>
      <c r="E50" s="289" t="s">
        <v>912</v>
      </c>
      <c r="F50" s="474"/>
    </row>
    <row r="51" spans="1:7" x14ac:dyDescent="0.25">
      <c r="F51" s="295"/>
    </row>
    <row r="52" spans="1:7" x14ac:dyDescent="0.25">
      <c r="A52" s="289" t="s">
        <v>10</v>
      </c>
      <c r="F52" s="295"/>
    </row>
    <row r="53" spans="1:7" ht="13.2" customHeight="1" x14ac:dyDescent="0.25">
      <c r="A53" s="289" t="s">
        <v>933</v>
      </c>
      <c r="E53" s="289" t="s">
        <v>912</v>
      </c>
      <c r="F53" s="295"/>
      <c r="G53" s="144"/>
    </row>
    <row r="54" spans="1:7" ht="9" customHeight="1" x14ac:dyDescent="0.25">
      <c r="A54" s="299"/>
      <c r="B54" s="299"/>
      <c r="C54" s="299"/>
      <c r="D54" s="299"/>
      <c r="E54" s="299"/>
      <c r="F54" s="304"/>
      <c r="G54" s="145"/>
    </row>
    <row r="55" spans="1:7" x14ac:dyDescent="0.25">
      <c r="A55" s="290" t="s">
        <v>921</v>
      </c>
      <c r="B55" s="290"/>
      <c r="E55" s="289" t="s">
        <v>912</v>
      </c>
      <c r="F55" s="305"/>
      <c r="G55" s="145"/>
    </row>
    <row r="56" spans="1:7" ht="7.95" customHeight="1" x14ac:dyDescent="0.25">
      <c r="A56" s="302"/>
      <c r="B56" s="302"/>
      <c r="C56" s="302"/>
      <c r="D56" s="302"/>
      <c r="E56" s="302"/>
      <c r="F56" s="303"/>
      <c r="G56" s="145"/>
    </row>
    <row r="57" spans="1:7" ht="16.2" customHeight="1" x14ac:dyDescent="0.25">
      <c r="A57" s="467"/>
      <c r="B57" s="468"/>
      <c r="C57" s="468"/>
      <c r="D57" s="468"/>
      <c r="E57" s="468"/>
      <c r="F57" s="468"/>
      <c r="G57" s="144"/>
    </row>
    <row r="58" spans="1:7" ht="12.6" customHeight="1" x14ac:dyDescent="0.25">
      <c r="A58" s="467"/>
      <c r="B58" s="468"/>
      <c r="C58" s="468"/>
      <c r="D58" s="468"/>
      <c r="E58" s="468"/>
      <c r="F58" s="468"/>
      <c r="G58" s="144"/>
    </row>
    <row r="59" spans="1:7" ht="21" customHeight="1" x14ac:dyDescent="0.25">
      <c r="A59" s="306"/>
      <c r="B59" s="307"/>
      <c r="C59" s="307"/>
      <c r="D59" s="307"/>
      <c r="E59" s="307"/>
      <c r="F59" s="307"/>
      <c r="G59" s="144"/>
    </row>
    <row r="60" spans="1:7" ht="16.8" customHeight="1" x14ac:dyDescent="0.25">
      <c r="A60" s="467"/>
      <c r="B60" s="468"/>
      <c r="C60" s="468"/>
      <c r="D60" s="468"/>
      <c r="E60" s="468"/>
      <c r="F60" s="468"/>
      <c r="G60" s="144"/>
    </row>
    <row r="61" spans="1:7" ht="15.6" customHeight="1" x14ac:dyDescent="0.25">
      <c r="A61" s="467"/>
      <c r="B61" s="468"/>
      <c r="C61" s="468"/>
      <c r="D61" s="468"/>
      <c r="E61" s="468"/>
      <c r="F61" s="468"/>
      <c r="G61" s="144"/>
    </row>
    <row r="62" spans="1:7" ht="25.2" customHeight="1" x14ac:dyDescent="0.25">
      <c r="A62" s="308" t="s">
        <v>922</v>
      </c>
      <c r="F62" s="293"/>
      <c r="G62" s="144"/>
    </row>
    <row r="63" spans="1:7" x14ac:dyDescent="0.25">
      <c r="A63" s="309" t="s">
        <v>923</v>
      </c>
      <c r="F63" s="293"/>
      <c r="G63" s="144"/>
    </row>
    <row r="64" spans="1:7" x14ac:dyDescent="0.25">
      <c r="A64" s="309"/>
    </row>
    <row r="65" spans="1:6" x14ac:dyDescent="0.25">
      <c r="A65" s="310" t="s">
        <v>924</v>
      </c>
    </row>
    <row r="66" spans="1:6" x14ac:dyDescent="0.25">
      <c r="A66" s="309" t="s">
        <v>925</v>
      </c>
    </row>
    <row r="67" spans="1:6" x14ac:dyDescent="0.25">
      <c r="A67" s="309"/>
    </row>
    <row r="68" spans="1:6" x14ac:dyDescent="0.25">
      <c r="A68" s="310" t="s">
        <v>947</v>
      </c>
      <c r="D68" s="308" t="s">
        <v>926</v>
      </c>
      <c r="E68" s="308"/>
    </row>
    <row r="69" spans="1:6" x14ac:dyDescent="0.25">
      <c r="A69" s="309" t="s">
        <v>927</v>
      </c>
      <c r="D69" s="290" t="s">
        <v>975</v>
      </c>
    </row>
    <row r="70" spans="1:6" x14ac:dyDescent="0.25">
      <c r="F70" s="289">
        <v>87</v>
      </c>
    </row>
  </sheetData>
  <mergeCells count="7">
    <mergeCell ref="A60:F60"/>
    <mergeCell ref="A61:F61"/>
    <mergeCell ref="C4:E4"/>
    <mergeCell ref="A8:G8"/>
    <mergeCell ref="A9:G9"/>
    <mergeCell ref="A57:F57"/>
    <mergeCell ref="A58:F58"/>
  </mergeCells>
  <pageMargins left="0.98425196850393704" right="0.39370078740157483" top="0.59055118110236227" bottom="0.78740157480314965" header="0.59055118110236227" footer="0.78740157480314965"/>
  <pageSetup paperSize="9" scale="90" firstPageNumber="87" orientation="portrait" useFirstPageNumber="1" r:id="rId1"/>
  <headerFooter differentFirst="1" alignWithMargins="0">
    <oddHeader>&amp;C SUMMARY</oddHead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P&amp;G </vt:lpstr>
      <vt:lpstr>dayworks schedule</vt:lpstr>
      <vt:lpstr>Detailed Estimate - Refurbishme</vt:lpstr>
      <vt:lpstr>BOQ - Refurbishment</vt:lpstr>
      <vt:lpstr>Detailed Estimate - Proposed of</vt:lpstr>
      <vt:lpstr>BOQ - Proposed New Office</vt:lpstr>
      <vt:lpstr>Taxi Rank</vt:lpstr>
      <vt:lpstr>SABS-SUM</vt:lpstr>
      <vt:lpstr>Sheet2</vt:lpstr>
      <vt:lpstr>Sheet3</vt:lpstr>
      <vt:lpstr>'BOQ - Proposed New Office'!Print_Area</vt:lpstr>
      <vt:lpstr>'BOQ - Refurbishment'!Print_Area</vt:lpstr>
      <vt:lpstr>'dayworks schedule'!Print_Area</vt:lpstr>
      <vt:lpstr>'P&amp;G '!Print_Area</vt:lpstr>
      <vt:lpstr>'SABS-SUM'!Print_Area</vt:lpstr>
      <vt:lpstr>'Taxi Rank'!Print_Area</vt:lpstr>
      <vt:lpstr>'P&amp;G '!Print_Titles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Shadreck</cp:lastModifiedBy>
  <cp:lastPrinted>2025-04-15T16:49:09Z</cp:lastPrinted>
  <dcterms:created xsi:type="dcterms:W3CDTF">2004-11-29T06:10:24Z</dcterms:created>
  <dcterms:modified xsi:type="dcterms:W3CDTF">2025-04-15T16:54:35Z</dcterms:modified>
</cp:coreProperties>
</file>